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HOSPITALARIO\Hospitalario Lleida - Ferrol 2026\LF\"/>
    </mc:Choice>
  </mc:AlternateContent>
  <xr:revisionPtr revIDLastSave="0" documentId="13_ncr:1_{8B9E0789-2A15-4756-9E61-42D0AE4DB6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leida" sheetId="4" r:id="rId1"/>
    <sheet name="Ferrol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4" i="4" l="1"/>
  <c r="E74" i="4"/>
  <c r="F73" i="4"/>
  <c r="E73" i="4"/>
  <c r="F72" i="4"/>
  <c r="E72" i="4"/>
  <c r="F71" i="4"/>
  <c r="E71" i="4"/>
  <c r="F70" i="4"/>
  <c r="E70" i="4"/>
  <c r="F69" i="4"/>
  <c r="E69" i="4"/>
  <c r="F68" i="4"/>
  <c r="E68" i="4"/>
  <c r="F67" i="4"/>
  <c r="E67" i="4"/>
  <c r="F66" i="4"/>
  <c r="E66" i="4"/>
  <c r="E75" i="4" s="1"/>
  <c r="F62" i="4"/>
  <c r="E62" i="4"/>
  <c r="F61" i="4"/>
  <c r="E61" i="4"/>
  <c r="E60" i="4"/>
  <c r="F59" i="4"/>
  <c r="E59" i="4"/>
  <c r="F58" i="4"/>
  <c r="E58" i="4"/>
  <c r="F57" i="4"/>
  <c r="E57" i="4"/>
  <c r="F56" i="4"/>
  <c r="E56" i="4"/>
  <c r="F55" i="4"/>
  <c r="E55" i="4"/>
  <c r="F54" i="4"/>
  <c r="E54" i="4"/>
  <c r="F48" i="4"/>
  <c r="E48" i="4"/>
  <c r="D47" i="4"/>
  <c r="E47" i="4" s="1"/>
  <c r="B47" i="4"/>
  <c r="D46" i="4"/>
  <c r="B46" i="4"/>
  <c r="D45" i="4"/>
  <c r="E45" i="4" s="1"/>
  <c r="B45" i="4"/>
  <c r="D44" i="4"/>
  <c r="E44" i="4" s="1"/>
  <c r="B44" i="4"/>
  <c r="D43" i="4"/>
  <c r="B43" i="4"/>
  <c r="D42" i="4"/>
  <c r="B42" i="4"/>
  <c r="D41" i="4"/>
  <c r="B41" i="4"/>
  <c r="D40" i="4"/>
  <c r="E40" i="4" s="1"/>
  <c r="B40" i="4"/>
  <c r="F40" i="4" s="1"/>
  <c r="D39" i="4"/>
  <c r="B39" i="4"/>
  <c r="F35" i="4"/>
  <c r="E35" i="4"/>
  <c r="F34" i="4"/>
  <c r="E34" i="4"/>
  <c r="F33" i="4"/>
  <c r="E33" i="4"/>
  <c r="F32" i="4"/>
  <c r="E32" i="4"/>
  <c r="F31" i="4"/>
  <c r="E31" i="4"/>
  <c r="F30" i="4"/>
  <c r="E30" i="4"/>
  <c r="F29" i="4"/>
  <c r="E29" i="4"/>
  <c r="F28" i="4"/>
  <c r="E28" i="4"/>
  <c r="F27" i="4"/>
  <c r="E27" i="4"/>
  <c r="F23" i="4"/>
  <c r="E23" i="4"/>
  <c r="F22" i="4"/>
  <c r="E22" i="4"/>
  <c r="F21" i="4"/>
  <c r="E21" i="4"/>
  <c r="F17" i="4"/>
  <c r="E17" i="4"/>
  <c r="F16" i="4"/>
  <c r="E16" i="4"/>
  <c r="F15" i="4"/>
  <c r="E15" i="4"/>
  <c r="F14" i="4"/>
  <c r="E14" i="4"/>
  <c r="E18" i="4" s="1"/>
  <c r="F13" i="4"/>
  <c r="E13" i="4"/>
  <c r="E9" i="4"/>
  <c r="E8" i="4"/>
  <c r="E7" i="4"/>
  <c r="F6" i="4"/>
  <c r="E6" i="4"/>
  <c r="F5" i="4"/>
  <c r="E5" i="4"/>
  <c r="E10" i="4" s="1"/>
  <c r="E24" i="4" l="1"/>
  <c r="E63" i="4"/>
  <c r="E36" i="4"/>
  <c r="F41" i="4"/>
  <c r="F39" i="4"/>
  <c r="F46" i="4"/>
  <c r="F42" i="4"/>
  <c r="F43" i="4"/>
  <c r="F44" i="4"/>
  <c r="E42" i="4"/>
  <c r="E41" i="4"/>
  <c r="F45" i="4"/>
  <c r="E39" i="4"/>
  <c r="E46" i="4"/>
  <c r="E43" i="4"/>
  <c r="E49" i="4" l="1"/>
  <c r="E93" i="4" s="1"/>
  <c r="E81" i="3"/>
  <c r="E80" i="3"/>
  <c r="D80" i="3"/>
  <c r="E79" i="3"/>
  <c r="D79" i="3"/>
  <c r="F75" i="3"/>
  <c r="E75" i="3"/>
  <c r="F74" i="3"/>
  <c r="E74" i="3"/>
  <c r="F73" i="3"/>
  <c r="E73" i="3"/>
  <c r="F72" i="3"/>
  <c r="E72" i="3"/>
  <c r="F71" i="3"/>
  <c r="E71" i="3"/>
  <c r="F70" i="3"/>
  <c r="E70" i="3"/>
  <c r="F69" i="3"/>
  <c r="E69" i="3"/>
  <c r="F68" i="3"/>
  <c r="E68" i="3"/>
  <c r="F67" i="3"/>
  <c r="E67" i="3"/>
  <c r="E76" i="3" s="1"/>
  <c r="F65" i="3"/>
  <c r="F63" i="3"/>
  <c r="E63" i="3"/>
  <c r="F62" i="3"/>
  <c r="E62" i="3"/>
  <c r="F61" i="3"/>
  <c r="E61" i="3"/>
  <c r="F60" i="3"/>
  <c r="E60" i="3"/>
  <c r="F59" i="3"/>
  <c r="E59" i="3"/>
  <c r="F58" i="3"/>
  <c r="E58" i="3"/>
  <c r="F57" i="3"/>
  <c r="E57" i="3"/>
  <c r="F56" i="3"/>
  <c r="E56" i="3"/>
  <c r="F55" i="3"/>
  <c r="E55" i="3"/>
  <c r="E64" i="3" s="1"/>
  <c r="D51" i="3"/>
  <c r="F51" i="3" s="1"/>
  <c r="B51" i="3"/>
  <c r="D50" i="3"/>
  <c r="F50" i="3" s="1"/>
  <c r="B50" i="3"/>
  <c r="D49" i="3"/>
  <c r="F49" i="3" s="1"/>
  <c r="B49" i="3"/>
  <c r="F48" i="3"/>
  <c r="E48" i="3"/>
  <c r="D48" i="3"/>
  <c r="B48" i="3"/>
  <c r="D47" i="3"/>
  <c r="F47" i="3" s="1"/>
  <c r="B47" i="3"/>
  <c r="D46" i="3"/>
  <c r="F46" i="3" s="1"/>
  <c r="B46" i="3"/>
  <c r="D45" i="3"/>
  <c r="F45" i="3" s="1"/>
  <c r="B45" i="3"/>
  <c r="D44" i="3"/>
  <c r="F44" i="3" s="1"/>
  <c r="B44" i="3"/>
  <c r="D43" i="3"/>
  <c r="F43" i="3" s="1"/>
  <c r="B43" i="3"/>
  <c r="F41" i="3"/>
  <c r="F40" i="3"/>
  <c r="F39" i="3"/>
  <c r="E39" i="3"/>
  <c r="F38" i="3"/>
  <c r="E38" i="3"/>
  <c r="F37" i="3"/>
  <c r="E37" i="3"/>
  <c r="F36" i="3"/>
  <c r="E36" i="3"/>
  <c r="F35" i="3"/>
  <c r="E35" i="3"/>
  <c r="F34" i="3"/>
  <c r="E34" i="3"/>
  <c r="F33" i="3"/>
  <c r="E33" i="3"/>
  <c r="F32" i="3"/>
  <c r="E32" i="3"/>
  <c r="E40" i="3" s="1"/>
  <c r="F31" i="3"/>
  <c r="E31" i="3"/>
  <c r="F26" i="3"/>
  <c r="E26" i="3"/>
  <c r="F25" i="3"/>
  <c r="E25" i="3"/>
  <c r="E27" i="3" s="1"/>
  <c r="F23" i="3"/>
  <c r="F21" i="3"/>
  <c r="E21" i="3"/>
  <c r="F20" i="3"/>
  <c r="E20" i="3"/>
  <c r="E22" i="3" s="1"/>
  <c r="F19" i="3"/>
  <c r="E19" i="3"/>
  <c r="F18" i="3"/>
  <c r="E18" i="3"/>
  <c r="F17" i="3"/>
  <c r="E17" i="3"/>
  <c r="F16" i="3"/>
  <c r="E16" i="3"/>
  <c r="E15" i="3"/>
  <c r="F13" i="3"/>
  <c r="F11" i="3"/>
  <c r="E11" i="3"/>
  <c r="F10" i="3"/>
  <c r="E10" i="3"/>
  <c r="E12" i="3" s="1"/>
  <c r="F9" i="3"/>
  <c r="E9" i="3"/>
  <c r="F8" i="3"/>
  <c r="E8" i="3"/>
  <c r="F7" i="3"/>
  <c r="E7" i="3"/>
  <c r="F6" i="3"/>
  <c r="E6" i="3"/>
  <c r="E5" i="3"/>
  <c r="E45" i="3" l="1"/>
  <c r="E49" i="3"/>
  <c r="E46" i="3"/>
  <c r="E43" i="3"/>
  <c r="E50" i="3"/>
  <c r="E47" i="3"/>
  <c r="E44" i="3"/>
  <c r="E51" i="3"/>
  <c r="E52" i="3" l="1"/>
  <c r="E90" i="3" s="1"/>
</calcChain>
</file>

<file path=xl/sharedStrings.xml><?xml version="1.0" encoding="utf-8"?>
<sst xmlns="http://schemas.openxmlformats.org/spreadsheetml/2006/main" count="222" uniqueCount="86">
  <si>
    <t xml:space="preserve"> Ud.</t>
  </si>
  <si>
    <t>ECOGRAFIA</t>
  </si>
  <si>
    <t>Estancias</t>
  </si>
  <si>
    <t>Ud.</t>
  </si>
  <si>
    <t>UD.</t>
  </si>
  <si>
    <t>TOTAL</t>
  </si>
  <si>
    <t>Nomenclátor de intervenciones quirúrgicas basado en la clasificación de la Organización médica colegial</t>
  </si>
  <si>
    <t xml:space="preserve"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</si>
  <si>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>*INCLUYE:</t>
  </si>
  <si>
    <t>NO INCLUYE:</t>
  </si>
  <si>
    <t>Derechos de quirófano y sala de reanimación</t>
  </si>
  <si>
    <t>Material de osteosíntesis e implantes</t>
  </si>
  <si>
    <t>1 día de estancia hospitalaria y hostelería del paciente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</si>
  <si>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</si>
  <si>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</si>
  <si>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</si>
  <si>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</si>
  <si>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</si>
  <si>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</si>
  <si>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</si>
  <si>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</si>
  <si>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</si>
  <si>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</si>
  <si>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</si>
  <si>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</si>
  <si>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PRECIO OFERTADO</t>
  </si>
  <si>
    <t>TOTAL ANUAL</t>
  </si>
  <si>
    <t>(Firma y sello del licitador)</t>
  </si>
  <si>
    <t>Y para que conste y surta los efectos oportunos, se expide y firma la presente  declaración, en ……………....…………… a ………de ……............................ de …………………</t>
  </si>
  <si>
    <t>DESCRIPCIÓN</t>
  </si>
  <si>
    <t>GRUPO 0</t>
  </si>
  <si>
    <t>GRUPO 3</t>
  </si>
  <si>
    <t>GRUPO 7</t>
  </si>
  <si>
    <t>GRUPO 8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</si>
  <si>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................................................. …………………………………………………………, con domicilio profesional en c/………………………..………….……………........ nº ……. y N.I.F……………………….…………….en su calidad de ........................................................................................................................................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………………………....................... ………………………………………… presenta la siguiente proposición económica, que incluye documentación susceptible de criterios de cuantificación automática</t>
  </si>
  <si>
    <t>PRECIO MÁX LICITACIÓN</t>
  </si>
  <si>
    <t>Pruebas diagnósticas</t>
  </si>
  <si>
    <t>Ayudantía</t>
  </si>
  <si>
    <t>Honorarios Quirúrgicos</t>
  </si>
  <si>
    <t xml:space="preserve">GRUPO 1 </t>
  </si>
  <si>
    <t xml:space="preserve">GRUPO 2 </t>
  </si>
  <si>
    <t xml:space="preserve">GRUPO 4 </t>
  </si>
  <si>
    <t xml:space="preserve">GRUPO 5 </t>
  </si>
  <si>
    <t xml:space="preserve">GRUPO 6 </t>
  </si>
  <si>
    <t>Anestesia</t>
  </si>
  <si>
    <t>TAC</t>
  </si>
  <si>
    <t>RESONANCIA MAGNETICA SIMPLE</t>
  </si>
  <si>
    <t>ELECTROCARDIOGRAMA</t>
  </si>
  <si>
    <t>PREOPERATORIO (RX Torax + EKG + Informe médico + perfil analítico)</t>
  </si>
  <si>
    <t>ESTANCIA (incluye material de cura y medicación, gastos médicos, pruebas diagnósticas excepto TAC y RMN)</t>
  </si>
  <si>
    <t>ESTANCIA UCI (incluye material de cura y medicación, gastos médicos, pruebas diagnósticas excepto TAC y RMN)</t>
  </si>
  <si>
    <t>Quirófanos*</t>
  </si>
  <si>
    <t xml:space="preserve">Urgencias y especialidades </t>
  </si>
  <si>
    <t>PRECIO MÁXIMO LICITACIÓN</t>
  </si>
  <si>
    <t>UNIDADES</t>
  </si>
  <si>
    <t>CURA PEQUEÑA</t>
  </si>
  <si>
    <t>CURA MEDIANA</t>
  </si>
  <si>
    <t>CURA GRANDE</t>
  </si>
  <si>
    <t>Pruebas diagnosticas</t>
  </si>
  <si>
    <t>RADIOGRAFIAS</t>
  </si>
  <si>
    <t>TAC DOBLE</t>
  </si>
  <si>
    <t>RESONANCIA MAGNETICA DOBLE</t>
  </si>
  <si>
    <t>ECO-DOPPLER</t>
  </si>
  <si>
    <t>Intervenciones quirurgicas</t>
  </si>
  <si>
    <t>Honorarios médicos</t>
  </si>
  <si>
    <r>
      <t>Honorarios Ayudantía 30</t>
    </r>
    <r>
      <rPr>
        <b/>
        <strike/>
        <sz val="10"/>
        <rFont val="HelveticaNowText Regular"/>
        <family val="2"/>
      </rPr>
      <t>%</t>
    </r>
  </si>
  <si>
    <t>Quirófanos</t>
  </si>
  <si>
    <t>Honorarios Anestesista</t>
  </si>
  <si>
    <t>MATERIAL OSTEOSINTESIS**</t>
  </si>
  <si>
    <t>MATERIAL DE CURA**</t>
  </si>
  <si>
    <t>**Tanto el importe de material de cura como el importe de material de osteosíntesis no se tendrá en cuenta para el cálculo económico.</t>
  </si>
  <si>
    <t xml:space="preserve">QUIROFANOS *INCLUYE
- Derechos de quirófano y sala de reanimación
- Cirugía Mayor Ambulatoria y/o un día de ingreso (máximo)
- Medicación, material y fungibles de quirófano y planta de hospitalización
- Amplificador de RX
- Monitorización
- Derechos de Artroscopio
- Instrumentista
**INCLUYE
-Médico ayudante quirúrgico cuando lo haya
Cuando el Forfait Quirúrgico Programado requiera más de un día de ingreso se aplicará la tarifa de estancia ofertada </t>
  </si>
  <si>
    <t>FORFAIT URGENCIAS (Incluye: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RNM)</t>
  </si>
  <si>
    <t>PRIMERA VISITA (incluye medicación entregada al paciente. Consulta especialista y consulta enfermería)</t>
  </si>
  <si>
    <t>SUCESIVAS (Incluye la medicación entregada al paciente. Incluye Consulta de Enfermería. Excluye: Fármacos Recetados suministrados por Farmacia, que serán abonados por parte de la Mutua responsable del expediente a la Farmacia o al paciente.)</t>
  </si>
  <si>
    <t>INYECTABLES</t>
  </si>
  <si>
    <t>ANEXO I - PROPOSICIÓN ECONÓMICA SERVICIO DE URGENCIAS HOSPITALARIAS, PRUEBAS DIAGNOSTICAS E INTERVENCIONES QUIRÚRGICAS EN LA CIUDAD DE LLEIDA PARA MUTUA INTERCOMARCAL, MUTUA COLABORADORA DE LA
SEGURIDAD SOCIAL NÚMERO 39.</t>
  </si>
  <si>
    <t>FORFAIT URGENCIAS (Incluye: Honorarios médicos, radiología y analítica convencional; Curas de Urgencias, Yesos, Medicación Administrada; Otras situaciones de urgencias.</t>
  </si>
  <si>
    <t>CONSULTA ESPECIALISTAS</t>
  </si>
  <si>
    <t>Cura pequeña</t>
  </si>
  <si>
    <t>Cura mediana</t>
  </si>
  <si>
    <t>Cura grande</t>
  </si>
  <si>
    <t>RADIOGRAFIAS La Tarifa es por región anatómica, independientemente del número de placas que se haga en cada región anatómica.</t>
  </si>
  <si>
    <t>MATERIAL OSTEOSINTESIS</t>
  </si>
  <si>
    <t>ANEXO I - PROPOSICIÓN ECONÓMICA- SERVICIO DE URGENCIAS HOSPITALARIAS PRUEBAS DIAGNÓSTICAS E INTERVENCIONES QUIRÚRGICAS EN EL MUNICIPIO DE FERROL PARA MUTUA INTERCOMARCAL MUTUA COLABORADORA DE LA
SEGURIDAD SOCIAL NÚMERO 39.</t>
  </si>
  <si>
    <t>*El importe de material de osteosíntesis no se tendrá en cuenta para el cálculo económico.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</si>
</sst>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Arial"/>
      <family val="2"/>
    </font>
    <font>
      <b/>
      <sz val="11"/>
      <color rgb="FF0000FF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2"/>
      <name val="HelveticaNowText Regular"/>
      <family val="2"/>
    </font>
    <font>
      <sz val="12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sz val="11"/>
      <color theme="1"/>
      <name val="HelveticaNowText Regular"/>
      <family val="2"/>
    </font>
    <font>
      <b/>
      <sz val="9"/>
      <color rgb="FF3F3F3F"/>
      <name val="HelveticaNowText Regular"/>
      <family val="2"/>
    </font>
    <font>
      <sz val="9"/>
      <color rgb="FF000000"/>
      <name val="HelveticaNowText Regular"/>
      <family val="2"/>
    </font>
    <font>
      <b/>
      <sz val="9"/>
      <color rgb="FF000000"/>
      <name val="HelveticaNowText Regular"/>
      <family val="2"/>
    </font>
    <font>
      <sz val="10"/>
      <name val="HelveticaNowText Regular"/>
      <family val="2"/>
    </font>
    <font>
      <sz val="11"/>
      <color rgb="FF0000FF"/>
      <name val="HelveticaNowText Regular"/>
      <family val="2"/>
    </font>
    <font>
      <sz val="9"/>
      <color theme="1"/>
      <name val="HelveticaNowText Regular"/>
      <family val="2"/>
    </font>
    <font>
      <sz val="9"/>
      <name val="HelveticaNowText Regular"/>
      <family val="2"/>
    </font>
    <font>
      <sz val="9"/>
      <color rgb="FFFF0000"/>
      <name val="HelveticaNowText Regular"/>
      <family val="2"/>
    </font>
    <font>
      <b/>
      <sz val="9"/>
      <color rgb="FF0000FF"/>
      <name val="HelveticaNowText Regular"/>
      <family val="2"/>
    </font>
    <font>
      <b/>
      <sz val="9"/>
      <name val="HelveticaNowText Regular"/>
      <family val="2"/>
    </font>
    <font>
      <b/>
      <sz val="9"/>
      <color theme="1"/>
      <name val="HelveticaNowText Regular"/>
      <family val="2"/>
    </font>
    <font>
      <sz val="9"/>
      <color theme="0"/>
      <name val="HelveticaNowText Regular"/>
      <family val="2"/>
    </font>
    <font>
      <b/>
      <sz val="10"/>
      <color rgb="FF000000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b/>
      <sz val="10"/>
      <name val="HelveticaNowText Regular"/>
      <family val="2"/>
    </font>
    <font>
      <sz val="10"/>
      <color rgb="FFFF0000"/>
      <name val="HelveticaNowText Regular"/>
      <family val="2"/>
    </font>
    <font>
      <b/>
      <sz val="10"/>
      <color theme="1"/>
      <name val="HelveticaNowText Regular"/>
      <family val="2"/>
    </font>
    <font>
      <b/>
      <sz val="10"/>
      <color rgb="FF0000FF"/>
      <name val="HelveticaNowText Regular"/>
      <family val="2"/>
    </font>
    <font>
      <b/>
      <strike/>
      <sz val="10"/>
      <name val="HelveticaNowText Regular"/>
      <family val="2"/>
    </font>
    <font>
      <b/>
      <sz val="10"/>
      <color theme="0"/>
      <name val="HelveticaNowText Regular"/>
      <family val="2"/>
    </font>
    <font>
      <sz val="10"/>
      <color rgb="FF0000FF"/>
      <name val="HelveticaNowText Regular"/>
      <family val="2"/>
    </font>
    <font>
      <sz val="10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44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1">
    <xf numFmtId="0" fontId="0" fillId="0" borderId="0" xfId="0"/>
    <xf numFmtId="8" fontId="4" fillId="0" borderId="0" xfId="0" applyNumberFormat="1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10" fontId="9" fillId="0" borderId="0" xfId="0" applyNumberFormat="1" applyFont="1"/>
    <xf numFmtId="0" fontId="9" fillId="0" borderId="0" xfId="0" applyFont="1" applyAlignment="1">
      <alignment vertical="center" wrapText="1"/>
    </xf>
    <xf numFmtId="10" fontId="11" fillId="0" borderId="0" xfId="0" applyNumberFormat="1" applyFont="1"/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5" fillId="0" borderId="0" xfId="0" applyFont="1"/>
    <xf numFmtId="44" fontId="5" fillId="0" borderId="0" xfId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44" fontId="11" fillId="0" borderId="0" xfId="0" applyNumberFormat="1" applyFont="1"/>
    <xf numFmtId="0" fontId="12" fillId="4" borderId="2" xfId="2" applyFont="1" applyFill="1" applyBorder="1" applyAlignment="1" applyProtection="1">
      <alignment horizontal="center" vertical="center" wrapText="1"/>
    </xf>
    <xf numFmtId="0" fontId="12" fillId="4" borderId="8" xfId="2" applyFont="1" applyFill="1" applyBorder="1" applyAlignment="1" applyProtection="1">
      <alignment horizontal="center" vertical="center" wrapText="1"/>
    </xf>
    <xf numFmtId="0" fontId="12" fillId="4" borderId="9" xfId="2" applyFont="1" applyFill="1" applyBorder="1" applyAlignment="1" applyProtection="1">
      <alignment horizontal="center" vertical="center"/>
    </xf>
    <xf numFmtId="9" fontId="11" fillId="0" borderId="0" xfId="4" applyFont="1"/>
    <xf numFmtId="164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16" fillId="0" borderId="0" xfId="0" applyFont="1"/>
    <xf numFmtId="2" fontId="11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11" xfId="0" applyFont="1" applyBorder="1"/>
    <xf numFmtId="0" fontId="11" fillId="0" borderId="15" xfId="0" applyFont="1" applyBorder="1"/>
    <xf numFmtId="0" fontId="11" fillId="0" borderId="16" xfId="0" applyFont="1" applyBorder="1"/>
    <xf numFmtId="0" fontId="11" fillId="0" borderId="14" xfId="0" applyFont="1" applyBorder="1"/>
    <xf numFmtId="0" fontId="11" fillId="0" borderId="14" xfId="0" applyFont="1" applyBorder="1" applyAlignment="1">
      <alignment vertical="center"/>
    </xf>
    <xf numFmtId="0" fontId="11" fillId="0" borderId="17" xfId="0" applyFont="1" applyBorder="1"/>
    <xf numFmtId="0" fontId="17" fillId="0" borderId="11" xfId="0" applyFont="1" applyBorder="1"/>
    <xf numFmtId="0" fontId="17" fillId="0" borderId="15" xfId="0" applyFont="1" applyBorder="1"/>
    <xf numFmtId="0" fontId="14" fillId="4" borderId="3" xfId="0" applyFont="1" applyFill="1" applyBorder="1" applyAlignment="1">
      <alignment vertical="center"/>
    </xf>
    <xf numFmtId="0" fontId="19" fillId="3" borderId="11" xfId="0" applyFont="1" applyFill="1" applyBorder="1" applyAlignment="1">
      <alignment horizontal="right" vertical="center" wrapText="1"/>
    </xf>
    <xf numFmtId="0" fontId="21" fillId="0" borderId="11" xfId="0" applyFont="1" applyBorder="1"/>
    <xf numFmtId="164" fontId="17" fillId="0" borderId="15" xfId="0" applyNumberFormat="1" applyFont="1" applyBorder="1"/>
    <xf numFmtId="164" fontId="20" fillId="0" borderId="11" xfId="2" applyNumberFormat="1" applyFont="1" applyFill="1" applyBorder="1" applyAlignment="1">
      <alignment horizontal="center" vertical="center" wrapText="1"/>
    </xf>
    <xf numFmtId="164" fontId="20" fillId="0" borderId="15" xfId="2" applyNumberFormat="1" applyFont="1" applyFill="1" applyBorder="1" applyAlignment="1">
      <alignment horizontal="center" vertical="center" wrapText="1"/>
    </xf>
    <xf numFmtId="44" fontId="20" fillId="0" borderId="15" xfId="1" applyFont="1" applyFill="1" applyBorder="1" applyAlignment="1" applyProtection="1">
      <alignment horizontal="right" vertical="center"/>
      <protection locked="0"/>
    </xf>
    <xf numFmtId="164" fontId="17" fillId="0" borderId="15" xfId="0" applyNumberFormat="1" applyFont="1" applyBorder="1" applyAlignment="1">
      <alignment vertical="center"/>
    </xf>
    <xf numFmtId="0" fontId="18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21" fillId="0" borderId="15" xfId="0" applyFont="1" applyBorder="1"/>
    <xf numFmtId="0" fontId="18" fillId="0" borderId="15" xfId="0" applyFont="1" applyBorder="1" applyAlignment="1">
      <alignment horizontal="center" wrapText="1"/>
    </xf>
    <xf numFmtId="0" fontId="17" fillId="0" borderId="0" xfId="0" applyFont="1"/>
    <xf numFmtId="0" fontId="17" fillId="0" borderId="0" xfId="0" applyFont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164" fontId="22" fillId="0" borderId="0" xfId="0" applyNumberFormat="1" applyFont="1"/>
    <xf numFmtId="0" fontId="17" fillId="0" borderId="0" xfId="0" applyFont="1" applyAlignment="1">
      <alignment vertical="top"/>
    </xf>
    <xf numFmtId="0" fontId="17" fillId="0" borderId="11" xfId="0" applyFont="1" applyBorder="1" applyAlignment="1">
      <alignment vertical="top"/>
    </xf>
    <xf numFmtId="0" fontId="17" fillId="0" borderId="0" xfId="0" applyFont="1" applyAlignment="1">
      <alignment vertical="center" wrapText="1"/>
    </xf>
    <xf numFmtId="164" fontId="18" fillId="0" borderId="0" xfId="0" applyNumberFormat="1" applyFont="1" applyAlignment="1">
      <alignment horizontal="right"/>
    </xf>
    <xf numFmtId="0" fontId="18" fillId="0" borderId="0" xfId="0" applyFont="1"/>
    <xf numFmtId="164" fontId="13" fillId="0" borderId="0" xfId="0" applyNumberFormat="1" applyFont="1" applyAlignment="1">
      <alignment horizontal="right" vertical="center"/>
    </xf>
    <xf numFmtId="164" fontId="17" fillId="0" borderId="0" xfId="0" applyNumberFormat="1" applyFont="1"/>
    <xf numFmtId="9" fontId="13" fillId="0" borderId="0" xfId="0" applyNumberFormat="1" applyFont="1" applyAlignment="1">
      <alignment horizontal="right" vertical="center"/>
    </xf>
    <xf numFmtId="0" fontId="18" fillId="0" borderId="0" xfId="0" applyFont="1" applyAlignment="1">
      <alignment vertical="center" wrapText="1"/>
    </xf>
    <xf numFmtId="164" fontId="13" fillId="0" borderId="0" xfId="0" applyNumberFormat="1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164" fontId="18" fillId="0" borderId="0" xfId="0" applyNumberFormat="1" applyFont="1" applyAlignment="1">
      <alignment vertical="center"/>
    </xf>
    <xf numFmtId="0" fontId="6" fillId="0" borderId="1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5" fillId="0" borderId="3" xfId="0" applyFont="1" applyBorder="1" applyAlignment="1" applyProtection="1">
      <alignment vertical="center" wrapText="1"/>
      <protection locked="0"/>
    </xf>
    <xf numFmtId="0" fontId="15" fillId="0" borderId="3" xfId="0" applyFont="1" applyBorder="1" applyAlignment="1" applyProtection="1">
      <alignment horizontal="left" vertical="center" wrapText="1"/>
      <protection locked="0"/>
    </xf>
    <xf numFmtId="0" fontId="15" fillId="0" borderId="3" xfId="0" applyFont="1" applyBorder="1" applyAlignment="1" applyProtection="1">
      <alignment vertical="center"/>
      <protection locked="0"/>
    </xf>
    <xf numFmtId="164" fontId="15" fillId="0" borderId="3" xfId="0" applyNumberFormat="1" applyFont="1" applyBorder="1" applyAlignment="1" applyProtection="1">
      <alignment horizontal="right" vertical="center"/>
      <protection locked="0"/>
    </xf>
    <xf numFmtId="164" fontId="10" fillId="0" borderId="3" xfId="0" applyNumberFormat="1" applyFont="1" applyBorder="1"/>
    <xf numFmtId="0" fontId="21" fillId="0" borderId="3" xfId="0" applyFont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 wrapText="1"/>
    </xf>
    <xf numFmtId="0" fontId="25" fillId="4" borderId="3" xfId="2" applyFont="1" applyFill="1" applyBorder="1" applyAlignment="1" applyProtection="1">
      <alignment horizontal="center" vertical="center" wrapText="1"/>
    </xf>
    <xf numFmtId="0" fontId="25" fillId="4" borderId="3" xfId="2" applyFont="1" applyFill="1" applyBorder="1" applyAlignment="1" applyProtection="1">
      <alignment horizontal="center" vertical="center"/>
    </xf>
    <xf numFmtId="44" fontId="10" fillId="0" borderId="3" xfId="0" applyNumberFormat="1" applyFont="1" applyBorder="1" applyAlignment="1">
      <alignment vertical="center"/>
    </xf>
    <xf numFmtId="0" fontId="24" fillId="4" borderId="3" xfId="0" applyFont="1" applyFill="1" applyBorder="1" applyAlignment="1">
      <alignment horizontal="center" vertical="center" wrapText="1"/>
    </xf>
    <xf numFmtId="8" fontId="10" fillId="0" borderId="11" xfId="0" applyNumberFormat="1" applyFont="1" applyBorder="1" applyAlignment="1">
      <alignment vertical="center"/>
    </xf>
    <xf numFmtId="0" fontId="10" fillId="0" borderId="0" xfId="0" applyFont="1"/>
    <xf numFmtId="8" fontId="26" fillId="0" borderId="0" xfId="0" applyNumberFormat="1" applyFont="1" applyAlignment="1">
      <alignment horizontal="center" vertical="center" wrapText="1"/>
    </xf>
    <xf numFmtId="0" fontId="25" fillId="4" borderId="9" xfId="2" applyFont="1" applyFill="1" applyBorder="1" applyAlignment="1" applyProtection="1">
      <alignment horizontal="center" vertical="center"/>
    </xf>
    <xf numFmtId="0" fontId="25" fillId="4" borderId="9" xfId="0" applyFont="1" applyFill="1" applyBorder="1" applyAlignment="1">
      <alignment horizontal="center" vertical="center" wrapText="1"/>
    </xf>
    <xf numFmtId="0" fontId="25" fillId="4" borderId="8" xfId="2" applyFont="1" applyFill="1" applyBorder="1" applyAlignment="1" applyProtection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9" fontId="15" fillId="0" borderId="10" xfId="3" applyNumberFormat="1" applyFont="1" applyFill="1" applyBorder="1" applyAlignment="1">
      <alignment vertical="center" wrapText="1"/>
    </xf>
    <xf numFmtId="164" fontId="10" fillId="0" borderId="0" xfId="0" applyNumberFormat="1" applyFont="1" applyAlignment="1">
      <alignment vertical="center"/>
    </xf>
    <xf numFmtId="0" fontId="28" fillId="3" borderId="11" xfId="0" applyFont="1" applyFill="1" applyBorder="1" applyAlignment="1">
      <alignment horizontal="right" vertical="center" wrapText="1"/>
    </xf>
    <xf numFmtId="164" fontId="10" fillId="0" borderId="3" xfId="0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164" fontId="26" fillId="0" borderId="0" xfId="0" applyNumberFormat="1" applyFont="1" applyAlignment="1">
      <alignment horizontal="right" vertical="center"/>
    </xf>
    <xf numFmtId="44" fontId="10" fillId="0" borderId="6" xfId="0" applyNumberFormat="1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0" fontId="24" fillId="4" borderId="9" xfId="0" applyFont="1" applyFill="1" applyBorder="1" applyAlignment="1">
      <alignment horizontal="center" vertical="center"/>
    </xf>
    <xf numFmtId="0" fontId="25" fillId="4" borderId="2" xfId="2" applyFont="1" applyFill="1" applyBorder="1" applyAlignment="1" applyProtection="1">
      <alignment horizontal="center" vertical="center" wrapText="1"/>
    </xf>
    <xf numFmtId="44" fontId="15" fillId="0" borderId="3" xfId="1" applyFont="1" applyBorder="1" applyAlignment="1">
      <alignment horizontal="right" vertical="center"/>
    </xf>
    <xf numFmtId="0" fontId="26" fillId="0" borderId="11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44" fontId="21" fillId="0" borderId="3" xfId="1" applyFont="1" applyBorder="1" applyAlignment="1">
      <alignment vertical="center"/>
    </xf>
    <xf numFmtId="0" fontId="17" fillId="0" borderId="11" xfId="0" applyFont="1" applyBorder="1" applyAlignment="1">
      <alignment horizontal="center" vertical="top"/>
    </xf>
    <xf numFmtId="0" fontId="10" fillId="0" borderId="3" xfId="0" applyFont="1" applyBorder="1" applyAlignment="1">
      <alignment vertical="center"/>
    </xf>
    <xf numFmtId="164" fontId="10" fillId="0" borderId="3" xfId="0" applyNumberFormat="1" applyFont="1" applyBorder="1" applyAlignment="1">
      <alignment horizontal="right" vertical="center" wrapText="1"/>
    </xf>
    <xf numFmtId="0" fontId="26" fillId="0" borderId="11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/>
    <xf numFmtId="0" fontId="15" fillId="0" borderId="0" xfId="0" applyFont="1"/>
    <xf numFmtId="10" fontId="10" fillId="0" borderId="0" xfId="0" applyNumberFormat="1" applyFont="1"/>
    <xf numFmtId="0" fontId="27" fillId="0" borderId="14" xfId="0" applyFont="1" applyBorder="1" applyProtection="1">
      <protection locked="0"/>
    </xf>
    <xf numFmtId="0" fontId="10" fillId="0" borderId="15" xfId="0" applyFont="1" applyBorder="1"/>
    <xf numFmtId="0" fontId="25" fillId="0" borderId="0" xfId="0" applyFont="1" applyAlignment="1">
      <alignment horizontal="center" vertical="center"/>
    </xf>
    <xf numFmtId="0" fontId="25" fillId="2" borderId="1" xfId="2" applyFont="1" applyAlignment="1" applyProtection="1">
      <alignment horizontal="center" vertical="center"/>
      <protection locked="0"/>
    </xf>
    <xf numFmtId="0" fontId="25" fillId="2" borderId="3" xfId="2" applyFont="1" applyBorder="1" applyAlignment="1" applyProtection="1">
      <alignment horizontal="center" vertical="center" wrapText="1"/>
      <protection locked="0"/>
    </xf>
    <xf numFmtId="0" fontId="25" fillId="2" borderId="1" xfId="2" applyFont="1" applyAlignment="1" applyProtection="1">
      <alignment horizontal="center" vertical="center" wrapText="1"/>
      <protection locked="0"/>
    </xf>
    <xf numFmtId="44" fontId="15" fillId="0" borderId="0" xfId="1" applyFont="1" applyBorder="1" applyAlignment="1">
      <alignment horizontal="right" vertical="center"/>
    </xf>
    <xf numFmtId="0" fontId="15" fillId="0" borderId="4" xfId="0" applyFont="1" applyBorder="1" applyAlignment="1" applyProtection="1">
      <alignment vertical="center" wrapText="1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28" fillId="3" borderId="18" xfId="0" applyFont="1" applyFill="1" applyBorder="1" applyAlignment="1">
      <alignment horizontal="right" vertical="center" wrapText="1"/>
    </xf>
    <xf numFmtId="0" fontId="15" fillId="0" borderId="12" xfId="0" applyFont="1" applyBorder="1" applyAlignment="1" applyProtection="1">
      <alignment vertical="center" wrapText="1"/>
      <protection locked="0"/>
    </xf>
    <xf numFmtId="164" fontId="10" fillId="0" borderId="9" xfId="0" applyNumberFormat="1" applyFont="1" applyBorder="1" applyAlignment="1">
      <alignment vertical="center"/>
    </xf>
    <xf numFmtId="0" fontId="15" fillId="0" borderId="9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/>
    </xf>
    <xf numFmtId="44" fontId="10" fillId="0" borderId="0" xfId="0" applyNumberFormat="1" applyFont="1"/>
    <xf numFmtId="0" fontId="15" fillId="0" borderId="4" xfId="0" applyFont="1" applyBorder="1" applyAlignment="1" applyProtection="1">
      <alignment horizontal="left" vertical="center" wrapText="1"/>
      <protection locked="0"/>
    </xf>
    <xf numFmtId="0" fontId="15" fillId="0" borderId="4" xfId="0" applyFont="1" applyBorder="1" applyAlignment="1" applyProtection="1">
      <alignment vertical="center"/>
      <protection locked="0"/>
    </xf>
    <xf numFmtId="164" fontId="15" fillId="0" borderId="3" xfId="0" applyNumberFormat="1" applyFont="1" applyBorder="1" applyAlignment="1">
      <alignment vertical="center"/>
    </xf>
    <xf numFmtId="0" fontId="27" fillId="0" borderId="14" xfId="0" applyFont="1" applyBorder="1" applyAlignment="1" applyProtection="1">
      <alignment wrapText="1"/>
      <protection locked="0"/>
    </xf>
    <xf numFmtId="9" fontId="10" fillId="0" borderId="0" xfId="4" applyFont="1"/>
    <xf numFmtId="44" fontId="10" fillId="0" borderId="0" xfId="0" applyNumberFormat="1" applyFont="1" applyAlignment="1">
      <alignment vertical="center"/>
    </xf>
    <xf numFmtId="164" fontId="10" fillId="0" borderId="15" xfId="0" applyNumberFormat="1" applyFont="1" applyBorder="1"/>
    <xf numFmtId="164" fontId="10" fillId="0" borderId="0" xfId="0" applyNumberFormat="1" applyFont="1"/>
    <xf numFmtId="0" fontId="29" fillId="0" borderId="0" xfId="0" applyFont="1" applyAlignment="1">
      <alignment horizontal="center" vertical="center"/>
    </xf>
    <xf numFmtId="44" fontId="30" fillId="0" borderId="0" xfId="1" applyFont="1" applyFill="1" applyBorder="1" applyAlignment="1" applyProtection="1">
      <alignment horizontal="right" vertical="center"/>
      <protection locked="0"/>
    </xf>
    <xf numFmtId="0" fontId="29" fillId="0" borderId="0" xfId="0" applyFont="1" applyProtection="1">
      <protection locked="0"/>
    </xf>
    <xf numFmtId="0" fontId="15" fillId="0" borderId="3" xfId="1" applyNumberFormat="1" applyFont="1" applyBorder="1" applyAlignment="1" applyProtection="1">
      <alignment horizontal="center" vertical="center"/>
      <protection locked="0"/>
    </xf>
    <xf numFmtId="0" fontId="27" fillId="0" borderId="10" xfId="0" applyFont="1" applyBorder="1" applyProtection="1">
      <protection locked="0"/>
    </xf>
    <xf numFmtId="164" fontId="15" fillId="0" borderId="0" xfId="0" applyNumberFormat="1" applyFont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7" fillId="0" borderId="14" xfId="0" applyFont="1" applyBorder="1" applyAlignment="1" applyProtection="1">
      <alignment horizontal="left" vertical="center"/>
      <protection locked="0"/>
    </xf>
    <xf numFmtId="9" fontId="32" fillId="0" borderId="0" xfId="0" applyNumberFormat="1" applyFont="1" applyAlignment="1" applyProtection="1">
      <alignment horizontal="right" vertical="center"/>
      <protection locked="0"/>
    </xf>
    <xf numFmtId="0" fontId="15" fillId="0" borderId="0" xfId="0" applyFont="1" applyAlignment="1">
      <alignment horizontal="left" vertical="center" wrapText="1"/>
    </xf>
    <xf numFmtId="164" fontId="15" fillId="0" borderId="3" xfId="0" applyNumberFormat="1" applyFont="1" applyBorder="1" applyAlignment="1">
      <alignment vertical="center" wrapText="1"/>
    </xf>
    <xf numFmtId="0" fontId="27" fillId="0" borderId="14" xfId="0" applyFont="1" applyBorder="1" applyAlignment="1" applyProtection="1">
      <alignment horizontal="left" vertical="center" wrapText="1"/>
      <protection locked="0"/>
    </xf>
    <xf numFmtId="0" fontId="33" fillId="0" borderId="0" xfId="0" applyFont="1" applyAlignment="1">
      <alignment horizontal="center" wrapText="1"/>
    </xf>
    <xf numFmtId="0" fontId="33" fillId="0" borderId="0" xfId="0" applyFont="1" applyAlignment="1">
      <alignment wrapText="1"/>
    </xf>
    <xf numFmtId="0" fontId="33" fillId="0" borderId="0" xfId="0" applyFont="1"/>
    <xf numFmtId="2" fontId="10" fillId="0" borderId="0" xfId="0" applyNumberFormat="1" applyFont="1"/>
    <xf numFmtId="0" fontId="29" fillId="0" borderId="0" xfId="0" applyFont="1" applyAlignment="1" applyProtection="1">
      <alignment vertical="center"/>
      <protection locked="0"/>
    </xf>
    <xf numFmtId="0" fontId="26" fillId="0" borderId="4" xfId="0" applyFont="1" applyBorder="1" applyAlignment="1" applyProtection="1">
      <alignment vertical="center"/>
      <protection locked="0"/>
    </xf>
    <xf numFmtId="0" fontId="26" fillId="0" borderId="4" xfId="0" applyFont="1" applyBorder="1" applyAlignment="1">
      <alignment vertical="center"/>
    </xf>
    <xf numFmtId="8" fontId="26" fillId="5" borderId="3" xfId="0" applyNumberFormat="1" applyFont="1" applyFill="1" applyBorder="1" applyAlignment="1">
      <alignment horizontal="right" vertical="center"/>
    </xf>
    <xf numFmtId="0" fontId="26" fillId="0" borderId="3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8" fontId="30" fillId="0" borderId="0" xfId="0" applyNumberFormat="1" applyFont="1" applyAlignment="1">
      <alignment horizontal="center" vertical="center"/>
    </xf>
    <xf numFmtId="0" fontId="15" fillId="0" borderId="15" xfId="0" applyFont="1" applyBorder="1" applyAlignment="1">
      <alignment vertical="center" wrapText="1"/>
    </xf>
    <xf numFmtId="0" fontId="15" fillId="0" borderId="0" xfId="0" applyFont="1" applyAlignment="1">
      <alignment horizontal="center" wrapText="1"/>
    </xf>
    <xf numFmtId="0" fontId="27" fillId="0" borderId="11" xfId="0" applyFont="1" applyBorder="1"/>
    <xf numFmtId="164" fontId="27" fillId="0" borderId="0" xfId="0" applyNumberFormat="1" applyFont="1"/>
    <xf numFmtId="0" fontId="27" fillId="0" borderId="0" xfId="0" applyFont="1" applyAlignment="1">
      <alignment vertical="center"/>
    </xf>
    <xf numFmtId="0" fontId="27" fillId="0" borderId="15" xfId="0" applyFont="1" applyBorder="1"/>
    <xf numFmtId="0" fontId="10" fillId="0" borderId="11" xfId="0" applyFont="1" applyBorder="1"/>
    <xf numFmtId="0" fontId="15" fillId="0" borderId="11" xfId="0" applyFont="1" applyBorder="1" applyAlignment="1">
      <alignment vertical="center" wrapText="1"/>
    </xf>
    <xf numFmtId="0" fontId="29" fillId="0" borderId="11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164" fontId="29" fillId="0" borderId="15" xfId="0" applyNumberFormat="1" applyFont="1" applyBorder="1"/>
    <xf numFmtId="164" fontId="29" fillId="0" borderId="0" xfId="0" applyNumberFormat="1" applyFont="1"/>
    <xf numFmtId="0" fontId="10" fillId="0" borderId="11" xfId="0" applyFont="1" applyBorder="1" applyAlignment="1">
      <alignment horizontal="right" vertical="top"/>
    </xf>
    <xf numFmtId="0" fontId="10" fillId="0" borderId="0" xfId="0" applyFont="1" applyAlignment="1">
      <alignment vertical="top"/>
    </xf>
    <xf numFmtId="0" fontId="10" fillId="0" borderId="11" xfId="0" applyFont="1" applyBorder="1" applyAlignment="1">
      <alignment vertical="top"/>
    </xf>
    <xf numFmtId="0" fontId="10" fillId="0" borderId="16" xfId="0" applyFont="1" applyBorder="1"/>
    <xf numFmtId="0" fontId="10" fillId="0" borderId="14" xfId="0" applyFont="1" applyBorder="1"/>
    <xf numFmtId="0" fontId="10" fillId="0" borderId="14" xfId="0" applyFont="1" applyBorder="1" applyAlignment="1">
      <alignment vertical="center"/>
    </xf>
    <xf numFmtId="0" fontId="10" fillId="0" borderId="17" xfId="0" applyFont="1" applyBorder="1"/>
    <xf numFmtId="0" fontId="24" fillId="4" borderId="3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164" fontId="27" fillId="0" borderId="4" xfId="1" applyNumberFormat="1" applyFont="1" applyBorder="1" applyAlignment="1">
      <alignment horizontal="center" vertical="center"/>
    </xf>
    <xf numFmtId="164" fontId="27" fillId="0" borderId="5" xfId="1" applyNumberFormat="1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/>
    </xf>
    <xf numFmtId="0" fontId="10" fillId="0" borderId="3" xfId="0" applyFont="1" applyBorder="1" applyAlignment="1" applyProtection="1">
      <alignment horizontal="left" vertical="center"/>
      <protection locked="0"/>
    </xf>
    <xf numFmtId="0" fontId="26" fillId="0" borderId="3" xfId="0" applyFont="1" applyBorder="1" applyAlignment="1" applyProtection="1">
      <alignment horizontal="left" vertical="center"/>
      <protection locked="0"/>
    </xf>
  </cellXfs>
  <cellStyles count="5">
    <cellStyle name="Euro" xfId="3" xr:uid="{00000000-0005-0000-0000-000000000000}"/>
    <cellStyle name="Moneda" xfId="1" builtinId="4"/>
    <cellStyle name="Normal" xfId="0" builtinId="0"/>
    <cellStyle name="Porcentaje" xfId="4" builtinId="5"/>
    <cellStyle name="Salida" xfId="2" builtinId="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62AAC-4855-4E9C-B26E-8F3350028061}">
  <dimension ref="A1:R105"/>
  <sheetViews>
    <sheetView showGridLines="0" tabSelected="1" zoomScale="90" zoomScaleNormal="90" workbookViewId="0">
      <selection sqref="A1:F1"/>
    </sheetView>
  </sheetViews>
  <sheetFormatPr baseColWidth="10" defaultColWidth="11.42578125" defaultRowHeight="18.75" x14ac:dyDescent="0.4"/>
  <cols>
    <col min="1" max="1" width="42" style="8" customWidth="1"/>
    <col min="2" max="2" width="20.85546875" style="8" customWidth="1"/>
    <col min="3" max="4" width="15.7109375" style="8" customWidth="1"/>
    <col min="5" max="5" width="18.7109375" style="26" customWidth="1"/>
    <col min="6" max="7" width="15.7109375" style="8" customWidth="1"/>
    <col min="8" max="8" width="24.85546875" style="8" bestFit="1" customWidth="1"/>
    <col min="9" max="10" width="15.28515625" style="10" customWidth="1"/>
    <col min="11" max="11" width="16.28515625" style="8" bestFit="1" customWidth="1"/>
    <col min="12" max="12" width="17" style="7" bestFit="1" customWidth="1"/>
    <col min="13" max="16" width="11.42578125" style="8"/>
    <col min="17" max="17" width="16.5703125" style="8" bestFit="1" customWidth="1"/>
    <col min="18" max="18" width="12.7109375" style="8" customWidth="1"/>
    <col min="19" max="16384" width="11.42578125" style="8"/>
  </cols>
  <sheetData>
    <row r="1" spans="1:12" s="4" customFormat="1" ht="109.5" customHeight="1" x14ac:dyDescent="0.45">
      <c r="A1" s="191" t="s">
        <v>76</v>
      </c>
      <c r="B1" s="192"/>
      <c r="C1" s="192"/>
      <c r="D1" s="192"/>
      <c r="E1" s="192"/>
      <c r="F1" s="192"/>
      <c r="G1" s="66"/>
      <c r="H1" s="2"/>
      <c r="I1" s="3"/>
      <c r="J1" s="3"/>
      <c r="L1" s="5"/>
    </row>
    <row r="2" spans="1:12" ht="122.25" customHeight="1" x14ac:dyDescent="0.4">
      <c r="A2" s="193" t="s">
        <v>34</v>
      </c>
      <c r="B2" s="194"/>
      <c r="C2" s="194"/>
      <c r="D2" s="194"/>
      <c r="E2" s="194"/>
      <c r="F2" s="194"/>
      <c r="G2" s="69"/>
      <c r="H2" s="6"/>
      <c r="I2" s="6"/>
      <c r="J2" s="6"/>
      <c r="K2" s="6"/>
    </row>
    <row r="3" spans="1:12" x14ac:dyDescent="0.4">
      <c r="A3" s="33"/>
      <c r="B3" s="48"/>
      <c r="C3" s="48"/>
      <c r="D3" s="48"/>
      <c r="E3" s="49"/>
      <c r="F3" s="48"/>
      <c r="G3" s="34"/>
    </row>
    <row r="4" spans="1:12" ht="50.1" customHeight="1" x14ac:dyDescent="0.4">
      <c r="A4" s="76" t="s">
        <v>29</v>
      </c>
      <c r="B4" s="77" t="s">
        <v>35</v>
      </c>
      <c r="C4" s="78" t="s">
        <v>0</v>
      </c>
      <c r="D4" s="78" t="s">
        <v>25</v>
      </c>
      <c r="E4" s="79" t="s">
        <v>5</v>
      </c>
      <c r="F4" s="48"/>
      <c r="G4" s="34"/>
      <c r="H4" s="9"/>
    </row>
    <row r="5" spans="1:12" ht="78.75" x14ac:dyDescent="0.4">
      <c r="A5" s="70" t="s">
        <v>77</v>
      </c>
      <c r="B5" s="106">
        <v>74.16</v>
      </c>
      <c r="C5" s="105">
        <v>260</v>
      </c>
      <c r="D5" s="106"/>
      <c r="E5" s="80">
        <f>D5*C5</f>
        <v>0</v>
      </c>
      <c r="F5" s="36" t="str">
        <f>IF(D5&gt;B5,"ERROR TARIFA","")</f>
        <v/>
      </c>
      <c r="G5" s="34"/>
      <c r="H5" s="11"/>
    </row>
    <row r="6" spans="1:12" x14ac:dyDescent="0.4">
      <c r="A6" s="70" t="s">
        <v>78</v>
      </c>
      <c r="B6" s="106">
        <v>34.9</v>
      </c>
      <c r="C6" s="105">
        <v>40</v>
      </c>
      <c r="D6" s="106"/>
      <c r="E6" s="80">
        <f>D6*C6</f>
        <v>0</v>
      </c>
      <c r="F6" s="36" t="str">
        <f t="shared" ref="F6" si="0">IF(D6&gt;B6,"ERROR TARIFA","")</f>
        <v/>
      </c>
      <c r="G6" s="34"/>
      <c r="H6" s="11"/>
    </row>
    <row r="7" spans="1:12" x14ac:dyDescent="0.4">
      <c r="A7" s="70" t="s">
        <v>79</v>
      </c>
      <c r="B7" s="73">
        <v>19.09</v>
      </c>
      <c r="C7" s="105">
        <v>66</v>
      </c>
      <c r="D7" s="73"/>
      <c r="E7" s="80">
        <f t="shared" ref="E7:E9" si="1">D7*C7</f>
        <v>0</v>
      </c>
      <c r="F7" s="36"/>
      <c r="G7" s="34"/>
      <c r="H7" s="11"/>
    </row>
    <row r="8" spans="1:12" x14ac:dyDescent="0.4">
      <c r="A8" s="71" t="s">
        <v>80</v>
      </c>
      <c r="B8" s="73">
        <v>38.17</v>
      </c>
      <c r="C8" s="105">
        <v>67</v>
      </c>
      <c r="D8" s="73"/>
      <c r="E8" s="80">
        <f t="shared" si="1"/>
        <v>0</v>
      </c>
      <c r="F8" s="36"/>
      <c r="G8" s="34"/>
      <c r="H8" s="11"/>
    </row>
    <row r="9" spans="1:12" x14ac:dyDescent="0.4">
      <c r="A9" s="72" t="s">
        <v>81</v>
      </c>
      <c r="B9" s="73">
        <v>55.62</v>
      </c>
      <c r="C9" s="105">
        <v>2</v>
      </c>
      <c r="D9" s="73"/>
      <c r="E9" s="80">
        <f t="shared" si="1"/>
        <v>0</v>
      </c>
      <c r="F9" s="36"/>
      <c r="G9" s="34"/>
      <c r="H9" s="11"/>
    </row>
    <row r="10" spans="1:12" ht="32.1" customHeight="1" x14ac:dyDescent="0.4">
      <c r="A10" s="67"/>
      <c r="B10" s="68"/>
      <c r="C10" s="68"/>
      <c r="D10" s="68"/>
      <c r="E10" s="80">
        <f>SUM(E5:E9)</f>
        <v>0</v>
      </c>
      <c r="F10" s="48"/>
      <c r="G10" s="34"/>
      <c r="H10" s="12"/>
      <c r="K10" s="13"/>
    </row>
    <row r="11" spans="1:12" x14ac:dyDescent="0.4">
      <c r="A11" s="33"/>
      <c r="B11" s="48"/>
      <c r="C11" s="48"/>
      <c r="D11" s="48"/>
      <c r="E11" s="49"/>
      <c r="F11" s="48"/>
      <c r="G11" s="34"/>
    </row>
    <row r="12" spans="1:12" ht="50.1" customHeight="1" x14ac:dyDescent="0.4">
      <c r="A12" s="35" t="s">
        <v>36</v>
      </c>
      <c r="B12" s="20" t="s">
        <v>35</v>
      </c>
      <c r="C12" s="14" t="s">
        <v>0</v>
      </c>
      <c r="D12" s="15" t="s">
        <v>25</v>
      </c>
      <c r="E12" s="16" t="s">
        <v>5</v>
      </c>
      <c r="F12" s="48"/>
      <c r="G12" s="34"/>
    </row>
    <row r="13" spans="1:12" ht="63" x14ac:dyDescent="0.4">
      <c r="A13" s="70" t="s">
        <v>82</v>
      </c>
      <c r="B13" s="73">
        <v>18.13</v>
      </c>
      <c r="C13" s="105">
        <v>235</v>
      </c>
      <c r="D13" s="73"/>
      <c r="E13" s="80">
        <f t="shared" ref="E13:E17" si="2">D13*C13</f>
        <v>0</v>
      </c>
      <c r="F13" s="36" t="str">
        <f>IF(D13&gt;B13,"ERROR TARIFA","")</f>
        <v/>
      </c>
      <c r="G13" s="34"/>
    </row>
    <row r="14" spans="1:12" x14ac:dyDescent="0.4">
      <c r="A14" s="70" t="s">
        <v>45</v>
      </c>
      <c r="B14" s="73">
        <v>98.15</v>
      </c>
      <c r="C14" s="105">
        <v>23</v>
      </c>
      <c r="D14" s="73"/>
      <c r="E14" s="80">
        <f t="shared" si="2"/>
        <v>0</v>
      </c>
      <c r="F14" s="36" t="str">
        <f>IF(D14&gt;B14,"ERROR TARIFA","")</f>
        <v/>
      </c>
      <c r="G14" s="34"/>
    </row>
    <row r="15" spans="1:12" x14ac:dyDescent="0.4">
      <c r="A15" s="72" t="s">
        <v>46</v>
      </c>
      <c r="B15" s="73">
        <v>172.32</v>
      </c>
      <c r="C15" s="105">
        <v>2</v>
      </c>
      <c r="D15" s="73"/>
      <c r="E15" s="80">
        <f t="shared" si="2"/>
        <v>0</v>
      </c>
      <c r="F15" s="36" t="str">
        <f t="shared" ref="F15:F17" si="3">IF(D15&gt;B15,"ERROR TARIFA","")</f>
        <v/>
      </c>
      <c r="G15" s="34"/>
    </row>
    <row r="16" spans="1:12" x14ac:dyDescent="0.4">
      <c r="A16" s="72" t="s">
        <v>1</v>
      </c>
      <c r="B16" s="73">
        <v>39.81</v>
      </c>
      <c r="C16" s="105">
        <v>60</v>
      </c>
      <c r="D16" s="73"/>
      <c r="E16" s="80">
        <f t="shared" si="2"/>
        <v>0</v>
      </c>
      <c r="F16" s="36" t="str">
        <f t="shared" si="3"/>
        <v/>
      </c>
      <c r="G16" s="34"/>
    </row>
    <row r="17" spans="1:11" x14ac:dyDescent="0.4">
      <c r="A17" s="72" t="s">
        <v>47</v>
      </c>
      <c r="B17" s="73">
        <v>27.27</v>
      </c>
      <c r="C17" s="105">
        <v>6</v>
      </c>
      <c r="D17" s="73"/>
      <c r="E17" s="80">
        <f t="shared" si="2"/>
        <v>0</v>
      </c>
      <c r="F17" s="36" t="str">
        <f t="shared" si="3"/>
        <v/>
      </c>
      <c r="G17" s="34"/>
    </row>
    <row r="18" spans="1:11" ht="32.1" customHeight="1" x14ac:dyDescent="0.4">
      <c r="A18" s="107"/>
      <c r="B18" s="12"/>
      <c r="C18" s="12"/>
      <c r="D18" s="12"/>
      <c r="E18" s="80">
        <f>SUM(E13:E17)</f>
        <v>0</v>
      </c>
      <c r="F18" s="48"/>
      <c r="G18" s="34"/>
      <c r="H18" s="12"/>
      <c r="K18" s="13"/>
    </row>
    <row r="19" spans="1:11" x14ac:dyDescent="0.4">
      <c r="A19" s="33"/>
      <c r="B19" s="48"/>
      <c r="C19" s="48"/>
      <c r="D19" s="48"/>
      <c r="E19" s="49"/>
      <c r="F19" s="48"/>
      <c r="G19" s="34"/>
    </row>
    <row r="20" spans="1:11" ht="50.1" customHeight="1" x14ac:dyDescent="0.4">
      <c r="A20" s="76" t="s">
        <v>2</v>
      </c>
      <c r="B20" s="77" t="s">
        <v>35</v>
      </c>
      <c r="C20" s="81" t="s">
        <v>3</v>
      </c>
      <c r="D20" s="81" t="s">
        <v>25</v>
      </c>
      <c r="E20" s="81" t="s">
        <v>5</v>
      </c>
      <c r="F20" s="48"/>
      <c r="G20" s="34"/>
    </row>
    <row r="21" spans="1:11" ht="31.5" x14ac:dyDescent="0.4">
      <c r="A21" s="70" t="s">
        <v>48</v>
      </c>
      <c r="B21" s="73">
        <v>49.08</v>
      </c>
      <c r="C21" s="105">
        <v>60</v>
      </c>
      <c r="D21" s="73"/>
      <c r="E21" s="80">
        <f t="shared" ref="E21:E23" si="4">D21*C21</f>
        <v>0</v>
      </c>
      <c r="F21" s="36" t="str">
        <f>IF(D21&gt;B21,"ERROR TARIFA","")</f>
        <v/>
      </c>
      <c r="G21" s="34"/>
      <c r="H21" s="17"/>
    </row>
    <row r="22" spans="1:11" ht="47.25" x14ac:dyDescent="0.4">
      <c r="A22" s="70" t="s">
        <v>49</v>
      </c>
      <c r="B22" s="73">
        <v>239.93</v>
      </c>
      <c r="C22" s="105">
        <v>58</v>
      </c>
      <c r="D22" s="73"/>
      <c r="E22" s="80">
        <f t="shared" si="4"/>
        <v>0</v>
      </c>
      <c r="F22" s="36" t="str">
        <f>IF(D22&gt;B22,"ERROR TARIFA","")</f>
        <v/>
      </c>
      <c r="G22" s="34"/>
      <c r="H22" s="17"/>
    </row>
    <row r="23" spans="1:11" ht="47.25" x14ac:dyDescent="0.4">
      <c r="A23" s="70" t="s">
        <v>50</v>
      </c>
      <c r="B23" s="73">
        <v>392.62</v>
      </c>
      <c r="C23" s="105">
        <v>1</v>
      </c>
      <c r="D23" s="73"/>
      <c r="E23" s="80">
        <f t="shared" si="4"/>
        <v>0</v>
      </c>
      <c r="F23" s="36" t="str">
        <f>IF(D23&gt;B23,"ERROR TARIFA","")</f>
        <v/>
      </c>
      <c r="G23" s="34"/>
      <c r="H23" s="17"/>
    </row>
    <row r="24" spans="1:11" ht="32.1" customHeight="1" x14ac:dyDescent="0.4">
      <c r="A24" s="82"/>
      <c r="B24" s="83"/>
      <c r="C24" s="83"/>
      <c r="D24" s="84"/>
      <c r="E24" s="80">
        <f>SUM(E21:E23)</f>
        <v>0</v>
      </c>
      <c r="F24" s="48"/>
      <c r="G24" s="34"/>
    </row>
    <row r="25" spans="1:11" x14ac:dyDescent="0.4">
      <c r="A25" s="37"/>
      <c r="B25" s="57"/>
      <c r="C25" s="58"/>
      <c r="D25" s="59"/>
      <c r="E25" s="49"/>
      <c r="F25" s="60"/>
      <c r="G25" s="38"/>
    </row>
    <row r="26" spans="1:11" ht="50.1" customHeight="1" x14ac:dyDescent="0.4">
      <c r="A26" s="178" t="s">
        <v>38</v>
      </c>
      <c r="B26" s="77" t="s">
        <v>35</v>
      </c>
      <c r="C26" s="85" t="s">
        <v>4</v>
      </c>
      <c r="D26" s="86" t="s">
        <v>25</v>
      </c>
      <c r="E26" s="87" t="s">
        <v>5</v>
      </c>
      <c r="F26" s="39"/>
      <c r="G26" s="40"/>
    </row>
    <row r="27" spans="1:11" x14ac:dyDescent="0.4">
      <c r="A27" s="208" t="s">
        <v>30</v>
      </c>
      <c r="B27" s="92">
        <v>187.74</v>
      </c>
      <c r="C27" s="105">
        <v>1</v>
      </c>
      <c r="D27" s="92"/>
      <c r="E27" s="80">
        <f t="shared" ref="E27:E35" si="5">C27*D27</f>
        <v>0</v>
      </c>
      <c r="F27" s="36" t="str">
        <f>IF(D27&gt;B27,"ERROR TARIFA","")</f>
        <v/>
      </c>
      <c r="G27" s="41"/>
      <c r="K27" s="17"/>
    </row>
    <row r="28" spans="1:11" x14ac:dyDescent="0.4">
      <c r="A28" s="208" t="s">
        <v>39</v>
      </c>
      <c r="B28" s="92">
        <v>195.71</v>
      </c>
      <c r="C28" s="105">
        <v>1</v>
      </c>
      <c r="D28" s="92"/>
      <c r="E28" s="80">
        <f t="shared" si="5"/>
        <v>0</v>
      </c>
      <c r="F28" s="36" t="str">
        <f>IF(D28&gt;B28,"ERROR TARIFA","")</f>
        <v/>
      </c>
      <c r="G28" s="41"/>
      <c r="K28" s="17"/>
    </row>
    <row r="29" spans="1:11" x14ac:dyDescent="0.4">
      <c r="A29" s="208" t="s">
        <v>40</v>
      </c>
      <c r="B29" s="92">
        <v>247.54</v>
      </c>
      <c r="C29" s="105">
        <v>1</v>
      </c>
      <c r="D29" s="92"/>
      <c r="E29" s="80">
        <f t="shared" si="5"/>
        <v>0</v>
      </c>
      <c r="F29" s="36" t="str">
        <f>IF(D29&gt;B29,"ERROR TARIFA","")</f>
        <v/>
      </c>
      <c r="G29" s="41"/>
      <c r="K29" s="17"/>
    </row>
    <row r="30" spans="1:11" x14ac:dyDescent="0.4">
      <c r="A30" s="208" t="s">
        <v>31</v>
      </c>
      <c r="B30" s="92">
        <v>364.32</v>
      </c>
      <c r="C30" s="105">
        <v>3</v>
      </c>
      <c r="D30" s="92"/>
      <c r="E30" s="80">
        <f t="shared" si="5"/>
        <v>0</v>
      </c>
      <c r="F30" s="36" t="str">
        <f t="shared" ref="F30:F33" si="6">IF(D30&gt;B30,"ERROR TARIFA","")</f>
        <v/>
      </c>
      <c r="G30" s="41"/>
      <c r="K30" s="17"/>
    </row>
    <row r="31" spans="1:11" x14ac:dyDescent="0.4">
      <c r="A31" s="208" t="s">
        <v>41</v>
      </c>
      <c r="B31" s="92">
        <v>494.67</v>
      </c>
      <c r="C31" s="105">
        <v>1</v>
      </c>
      <c r="D31" s="92"/>
      <c r="E31" s="80">
        <f t="shared" si="5"/>
        <v>0</v>
      </c>
      <c r="F31" s="36" t="str">
        <f>IF(D31&gt;B31,"ERROR TARIFA","")</f>
        <v/>
      </c>
      <c r="G31" s="41"/>
      <c r="K31" s="17"/>
    </row>
    <row r="32" spans="1:11" x14ac:dyDescent="0.4">
      <c r="A32" s="208" t="s">
        <v>42</v>
      </c>
      <c r="B32" s="92">
        <v>663.68</v>
      </c>
      <c r="C32" s="105">
        <v>1</v>
      </c>
      <c r="D32" s="92"/>
      <c r="E32" s="80">
        <f t="shared" si="5"/>
        <v>0</v>
      </c>
      <c r="F32" s="36" t="str">
        <f>IF(D32&gt;B32,"ERROR TARIFA","")</f>
        <v/>
      </c>
      <c r="G32" s="41"/>
      <c r="K32" s="17"/>
    </row>
    <row r="33" spans="1:11" x14ac:dyDescent="0.4">
      <c r="A33" s="208" t="s">
        <v>43</v>
      </c>
      <c r="B33" s="92">
        <v>886.9</v>
      </c>
      <c r="C33" s="105">
        <v>1</v>
      </c>
      <c r="D33" s="92"/>
      <c r="E33" s="80">
        <f t="shared" si="5"/>
        <v>0</v>
      </c>
      <c r="F33" s="36" t="str">
        <f t="shared" si="6"/>
        <v/>
      </c>
      <c r="G33" s="41"/>
      <c r="K33" s="17"/>
    </row>
    <row r="34" spans="1:11" x14ac:dyDescent="0.4">
      <c r="A34" s="208" t="s">
        <v>32</v>
      </c>
      <c r="B34" s="92">
        <v>1141.21</v>
      </c>
      <c r="C34" s="105">
        <v>1</v>
      </c>
      <c r="D34" s="92"/>
      <c r="E34" s="80">
        <f t="shared" si="5"/>
        <v>0</v>
      </c>
      <c r="F34" s="36" t="str">
        <f>IF(D34&gt;B34,"ERROR TARIFA","")</f>
        <v/>
      </c>
      <c r="G34" s="41"/>
      <c r="K34" s="17"/>
    </row>
    <row r="35" spans="1:11" x14ac:dyDescent="0.4">
      <c r="A35" s="208" t="s">
        <v>33</v>
      </c>
      <c r="B35" s="92">
        <v>1455.98</v>
      </c>
      <c r="C35" s="105">
        <v>1</v>
      </c>
      <c r="D35" s="92"/>
      <c r="E35" s="80">
        <f t="shared" si="5"/>
        <v>0</v>
      </c>
      <c r="F35" s="36" t="str">
        <f>IF(D35&gt;B35,"ERROR TARIFA","")</f>
        <v/>
      </c>
      <c r="G35" s="41"/>
      <c r="K35" s="17"/>
    </row>
    <row r="36" spans="1:11" ht="18.75" customHeight="1" x14ac:dyDescent="0.4">
      <c r="A36" s="88"/>
      <c r="B36" s="89"/>
      <c r="C36" s="89"/>
      <c r="D36" s="90"/>
      <c r="E36" s="80">
        <f>SUM(E27:E35)</f>
        <v>0</v>
      </c>
      <c r="F36" s="48"/>
      <c r="G36" s="42"/>
      <c r="H36" s="13"/>
    </row>
    <row r="37" spans="1:11" x14ac:dyDescent="0.4">
      <c r="A37" s="33"/>
      <c r="B37" s="61">
        <v>0.3</v>
      </c>
      <c r="C37" s="48"/>
      <c r="D37" s="48"/>
      <c r="E37" s="49"/>
      <c r="F37" s="48"/>
      <c r="G37" s="34"/>
    </row>
    <row r="38" spans="1:11" ht="30" customHeight="1" x14ac:dyDescent="0.4">
      <c r="A38" s="76" t="s">
        <v>37</v>
      </c>
      <c r="B38" s="77" t="s">
        <v>35</v>
      </c>
      <c r="C38" s="85" t="s">
        <v>4</v>
      </c>
      <c r="D38" s="86" t="s">
        <v>25</v>
      </c>
      <c r="E38" s="78" t="s">
        <v>5</v>
      </c>
      <c r="F38" s="83"/>
      <c r="G38" s="34"/>
    </row>
    <row r="39" spans="1:11" ht="21" customHeight="1" x14ac:dyDescent="0.4">
      <c r="A39" s="208" t="s">
        <v>30</v>
      </c>
      <c r="B39" s="92">
        <f>+B27*30%</f>
        <v>56.322000000000003</v>
      </c>
      <c r="C39" s="105">
        <v>1</v>
      </c>
      <c r="D39" s="92">
        <f>+D27*30%</f>
        <v>0</v>
      </c>
      <c r="E39" s="80">
        <f t="shared" ref="E39:E48" si="7">C39*D39</f>
        <v>0</v>
      </c>
      <c r="F39" s="91" t="str">
        <f>IF(D39&gt;B39,"ERROR TARIFA","")</f>
        <v/>
      </c>
      <c r="G39" s="34"/>
    </row>
    <row r="40" spans="1:11" ht="21" customHeight="1" x14ac:dyDescent="0.4">
      <c r="A40" s="208" t="s">
        <v>39</v>
      </c>
      <c r="B40" s="92">
        <f t="shared" ref="B40:D47" si="8">+B28*30%</f>
        <v>58.713000000000001</v>
      </c>
      <c r="C40" s="105">
        <v>1</v>
      </c>
      <c r="D40" s="92">
        <f t="shared" si="8"/>
        <v>0</v>
      </c>
      <c r="E40" s="80">
        <f t="shared" si="7"/>
        <v>0</v>
      </c>
      <c r="F40" s="91" t="str">
        <f t="shared" ref="F40:F48" si="9">IF(D40&gt;B40,"ERROR TARIFA","")</f>
        <v/>
      </c>
      <c r="G40" s="34"/>
    </row>
    <row r="41" spans="1:11" ht="21" customHeight="1" x14ac:dyDescent="0.4">
      <c r="A41" s="208" t="s">
        <v>40</v>
      </c>
      <c r="B41" s="92">
        <f t="shared" si="8"/>
        <v>74.262</v>
      </c>
      <c r="C41" s="105">
        <v>1</v>
      </c>
      <c r="D41" s="92">
        <f t="shared" si="8"/>
        <v>0</v>
      </c>
      <c r="E41" s="80">
        <f t="shared" si="7"/>
        <v>0</v>
      </c>
      <c r="F41" s="91" t="str">
        <f t="shared" si="9"/>
        <v/>
      </c>
      <c r="G41" s="43"/>
    </row>
    <row r="42" spans="1:11" ht="21" customHeight="1" x14ac:dyDescent="0.4">
      <c r="A42" s="208" t="s">
        <v>31</v>
      </c>
      <c r="B42" s="92">
        <f t="shared" si="8"/>
        <v>109.29599999999999</v>
      </c>
      <c r="C42" s="105">
        <v>3</v>
      </c>
      <c r="D42" s="92">
        <f t="shared" si="8"/>
        <v>0</v>
      </c>
      <c r="E42" s="80">
        <f t="shared" si="7"/>
        <v>0</v>
      </c>
      <c r="F42" s="91" t="str">
        <f t="shared" si="9"/>
        <v/>
      </c>
      <c r="G42" s="44"/>
      <c r="H42" s="19"/>
    </row>
    <row r="43" spans="1:11" ht="21" customHeight="1" x14ac:dyDescent="0.4">
      <c r="A43" s="208" t="s">
        <v>41</v>
      </c>
      <c r="B43" s="92">
        <f t="shared" si="8"/>
        <v>148.40100000000001</v>
      </c>
      <c r="C43" s="105">
        <v>1</v>
      </c>
      <c r="D43" s="92">
        <f t="shared" si="8"/>
        <v>0</v>
      </c>
      <c r="E43" s="80">
        <f t="shared" si="7"/>
        <v>0</v>
      </c>
      <c r="F43" s="91" t="str">
        <f t="shared" si="9"/>
        <v/>
      </c>
      <c r="G43" s="34"/>
    </row>
    <row r="44" spans="1:11" ht="21" customHeight="1" x14ac:dyDescent="0.4">
      <c r="A44" s="208" t="s">
        <v>42</v>
      </c>
      <c r="B44" s="92">
        <f t="shared" si="8"/>
        <v>199.10399999999998</v>
      </c>
      <c r="C44" s="105">
        <v>1</v>
      </c>
      <c r="D44" s="92">
        <f t="shared" si="8"/>
        <v>0</v>
      </c>
      <c r="E44" s="80">
        <f t="shared" si="7"/>
        <v>0</v>
      </c>
      <c r="F44" s="91" t="str">
        <f t="shared" si="9"/>
        <v/>
      </c>
      <c r="G44" s="34"/>
    </row>
    <row r="45" spans="1:11" ht="21" customHeight="1" x14ac:dyDescent="0.4">
      <c r="A45" s="208" t="s">
        <v>43</v>
      </c>
      <c r="B45" s="92">
        <f t="shared" si="8"/>
        <v>266.07</v>
      </c>
      <c r="C45" s="105">
        <v>1</v>
      </c>
      <c r="D45" s="92">
        <f t="shared" si="8"/>
        <v>0</v>
      </c>
      <c r="E45" s="80">
        <f t="shared" si="7"/>
        <v>0</v>
      </c>
      <c r="F45" s="91" t="str">
        <f t="shared" si="9"/>
        <v/>
      </c>
      <c r="G45" s="34"/>
      <c r="H45" s="17"/>
    </row>
    <row r="46" spans="1:11" ht="21" customHeight="1" x14ac:dyDescent="0.4">
      <c r="A46" s="208" t="s">
        <v>32</v>
      </c>
      <c r="B46" s="92">
        <f t="shared" si="8"/>
        <v>342.363</v>
      </c>
      <c r="C46" s="105">
        <v>1</v>
      </c>
      <c r="D46" s="92">
        <f t="shared" si="8"/>
        <v>0</v>
      </c>
      <c r="E46" s="80">
        <f t="shared" si="7"/>
        <v>0</v>
      </c>
      <c r="F46" s="91" t="str">
        <f t="shared" si="9"/>
        <v/>
      </c>
      <c r="G46" s="34"/>
      <c r="H46" s="17"/>
    </row>
    <row r="47" spans="1:11" ht="21" customHeight="1" x14ac:dyDescent="0.4">
      <c r="A47" s="208" t="s">
        <v>33</v>
      </c>
      <c r="B47" s="92">
        <f t="shared" si="8"/>
        <v>436.79399999999998</v>
      </c>
      <c r="C47" s="105">
        <v>1</v>
      </c>
      <c r="D47" s="92">
        <f t="shared" si="8"/>
        <v>0</v>
      </c>
      <c r="E47" s="80">
        <f t="shared" si="7"/>
        <v>0</v>
      </c>
      <c r="F47" s="91"/>
      <c r="G47" s="34"/>
      <c r="H47" s="17"/>
    </row>
    <row r="48" spans="1:11" ht="21" customHeight="1" x14ac:dyDescent="0.4">
      <c r="A48" s="208" t="s">
        <v>83</v>
      </c>
      <c r="B48" s="92">
        <v>35000</v>
      </c>
      <c r="C48" s="105">
        <v>1</v>
      </c>
      <c r="D48" s="92">
        <v>35000</v>
      </c>
      <c r="E48" s="80">
        <f t="shared" si="7"/>
        <v>35000</v>
      </c>
      <c r="F48" s="91" t="str">
        <f t="shared" si="9"/>
        <v/>
      </c>
      <c r="G48" s="34"/>
      <c r="H48" s="17"/>
    </row>
    <row r="49" spans="1:18" ht="39" customHeight="1" x14ac:dyDescent="0.4">
      <c r="A49" s="195" t="s">
        <v>85</v>
      </c>
      <c r="B49" s="196"/>
      <c r="C49" s="196"/>
      <c r="D49" s="90"/>
      <c r="E49" s="80">
        <f>SUM(E39:E48)</f>
        <v>35000</v>
      </c>
      <c r="F49" s="83"/>
      <c r="G49" s="34"/>
      <c r="H49" s="17"/>
    </row>
    <row r="50" spans="1:18" ht="32.1" customHeight="1" x14ac:dyDescent="0.4">
      <c r="A50" s="189" t="s">
        <v>6</v>
      </c>
      <c r="B50" s="190"/>
      <c r="C50" s="190"/>
      <c r="D50" s="190"/>
      <c r="E50" s="190"/>
      <c r="F50" s="190"/>
      <c r="G50" s="34"/>
      <c r="H50" s="17"/>
    </row>
    <row r="51" spans="1:18" ht="57" customHeight="1" x14ac:dyDescent="0.4">
      <c r="A51" s="189" t="s">
        <v>7</v>
      </c>
      <c r="B51" s="190"/>
      <c r="C51" s="190"/>
      <c r="D51" s="190"/>
      <c r="E51" s="190"/>
      <c r="F51" s="62"/>
      <c r="G51" s="34"/>
      <c r="H51" s="17"/>
    </row>
    <row r="52" spans="1:18" ht="32.1" customHeight="1" x14ac:dyDescent="0.4">
      <c r="A52" s="37"/>
      <c r="B52" s="63"/>
      <c r="C52" s="64"/>
      <c r="D52" s="65"/>
      <c r="E52" s="49"/>
      <c r="F52" s="48"/>
      <c r="G52" s="34"/>
    </row>
    <row r="53" spans="1:18" ht="32.1" customHeight="1" x14ac:dyDescent="0.4">
      <c r="A53" s="76" t="s">
        <v>51</v>
      </c>
      <c r="B53" s="77" t="s">
        <v>35</v>
      </c>
      <c r="C53" s="78" t="s">
        <v>4</v>
      </c>
      <c r="D53" s="78" t="s">
        <v>25</v>
      </c>
      <c r="E53" s="77" t="s">
        <v>5</v>
      </c>
      <c r="F53" s="48"/>
      <c r="G53" s="34"/>
    </row>
    <row r="54" spans="1:18" ht="20.45" customHeight="1" x14ac:dyDescent="0.4">
      <c r="A54" s="71" t="s">
        <v>30</v>
      </c>
      <c r="B54" s="74">
        <v>281.61</v>
      </c>
      <c r="C54" s="105">
        <v>9</v>
      </c>
      <c r="D54" s="74"/>
      <c r="E54" s="80">
        <f>C54*D54</f>
        <v>0</v>
      </c>
      <c r="F54" s="36" t="str">
        <f>IF(D54&gt;B54,"ERROR TARIFA","")</f>
        <v/>
      </c>
      <c r="G54" s="43"/>
    </row>
    <row r="55" spans="1:18" ht="20.45" customHeight="1" x14ac:dyDescent="0.4">
      <c r="A55" s="71" t="s">
        <v>39</v>
      </c>
      <c r="B55" s="74">
        <v>293.57</v>
      </c>
      <c r="C55" s="105">
        <v>3</v>
      </c>
      <c r="D55" s="74"/>
      <c r="E55" s="80">
        <f t="shared" ref="E55:E62" si="10">C55*D55</f>
        <v>0</v>
      </c>
      <c r="F55" s="36" t="str">
        <f>IF(D55&gt;B55,"ERROR TARIFA","")</f>
        <v/>
      </c>
      <c r="G55" s="34"/>
    </row>
    <row r="56" spans="1:18" ht="20.45" customHeight="1" x14ac:dyDescent="0.4">
      <c r="A56" s="71" t="s">
        <v>40</v>
      </c>
      <c r="B56" s="74">
        <v>371.3</v>
      </c>
      <c r="C56" s="105">
        <v>11</v>
      </c>
      <c r="D56" s="74"/>
      <c r="E56" s="80">
        <f t="shared" si="10"/>
        <v>0</v>
      </c>
      <c r="F56" s="36" t="str">
        <f t="shared" ref="F56:F61" si="11">IF(D56&gt;B56,"ERROR TARIFA","")</f>
        <v/>
      </c>
      <c r="G56" s="34"/>
      <c r="K56" s="21"/>
      <c r="Q56" s="22"/>
      <c r="R56" s="22"/>
    </row>
    <row r="57" spans="1:18" ht="20.45" customHeight="1" x14ac:dyDescent="0.4">
      <c r="A57" s="71" t="s">
        <v>31</v>
      </c>
      <c r="B57" s="74">
        <v>546.49</v>
      </c>
      <c r="C57" s="105">
        <v>31</v>
      </c>
      <c r="D57" s="74"/>
      <c r="E57" s="80">
        <f t="shared" si="10"/>
        <v>0</v>
      </c>
      <c r="F57" s="36" t="str">
        <f>IF(D57&gt;B57,"ERROR TARIFA","")</f>
        <v/>
      </c>
      <c r="G57" s="34"/>
      <c r="K57" s="23"/>
      <c r="L57" s="24"/>
      <c r="M57" s="24"/>
      <c r="N57" s="24"/>
      <c r="Q57" s="23"/>
      <c r="R57" s="23"/>
    </row>
    <row r="58" spans="1:18" ht="20.45" customHeight="1" x14ac:dyDescent="0.4">
      <c r="A58" s="71" t="s">
        <v>41</v>
      </c>
      <c r="B58" s="74">
        <v>742</v>
      </c>
      <c r="C58" s="105">
        <v>24</v>
      </c>
      <c r="D58" s="74"/>
      <c r="E58" s="80">
        <f t="shared" si="10"/>
        <v>0</v>
      </c>
      <c r="F58" s="36" t="str">
        <f t="shared" si="11"/>
        <v/>
      </c>
      <c r="G58" s="34"/>
      <c r="K58" s="23"/>
      <c r="L58" s="24"/>
      <c r="M58" s="24"/>
      <c r="N58" s="24"/>
      <c r="Q58" s="23"/>
      <c r="R58" s="23"/>
    </row>
    <row r="59" spans="1:18" ht="20.45" customHeight="1" x14ac:dyDescent="0.4">
      <c r="A59" s="71" t="s">
        <v>42</v>
      </c>
      <c r="B59" s="74">
        <v>995.52</v>
      </c>
      <c r="C59" s="105">
        <v>21</v>
      </c>
      <c r="D59" s="74"/>
      <c r="E59" s="80">
        <f t="shared" si="10"/>
        <v>0</v>
      </c>
      <c r="F59" s="36" t="str">
        <f>IF(D59&gt;B59,"ERROR TARIFA","")</f>
        <v/>
      </c>
      <c r="G59" s="34"/>
      <c r="K59" s="23"/>
      <c r="L59" s="24"/>
      <c r="M59" s="24"/>
      <c r="N59" s="24"/>
      <c r="Q59" s="23"/>
      <c r="R59" s="23"/>
    </row>
    <row r="60" spans="1:18" ht="20.45" customHeight="1" x14ac:dyDescent="0.4">
      <c r="A60" s="71" t="s">
        <v>43</v>
      </c>
      <c r="B60" s="74">
        <v>1330.35</v>
      </c>
      <c r="C60" s="105">
        <v>6</v>
      </c>
      <c r="D60" s="74"/>
      <c r="E60" s="80">
        <f t="shared" si="10"/>
        <v>0</v>
      </c>
      <c r="F60" s="36"/>
      <c r="G60" s="34"/>
      <c r="K60" s="23"/>
      <c r="L60" s="24"/>
      <c r="M60" s="24"/>
      <c r="N60" s="24"/>
      <c r="Q60" s="23"/>
      <c r="R60" s="23"/>
    </row>
    <row r="61" spans="1:18" ht="20.45" customHeight="1" x14ac:dyDescent="0.4">
      <c r="A61" s="71" t="s">
        <v>32</v>
      </c>
      <c r="B61" s="74">
        <v>1711.82</v>
      </c>
      <c r="C61" s="105">
        <v>2</v>
      </c>
      <c r="D61" s="74"/>
      <c r="E61" s="80">
        <f t="shared" si="10"/>
        <v>0</v>
      </c>
      <c r="F61" s="36" t="str">
        <f t="shared" si="11"/>
        <v/>
      </c>
      <c r="G61" s="34"/>
      <c r="K61" s="23"/>
      <c r="L61" s="24"/>
      <c r="M61" s="24"/>
      <c r="N61" s="24"/>
      <c r="Q61" s="23"/>
      <c r="R61" s="23"/>
    </row>
    <row r="62" spans="1:18" ht="20.45" customHeight="1" x14ac:dyDescent="0.4">
      <c r="A62" s="71" t="s">
        <v>33</v>
      </c>
      <c r="B62" s="74">
        <v>2183.9699999999998</v>
      </c>
      <c r="C62" s="105">
        <v>1</v>
      </c>
      <c r="D62" s="74"/>
      <c r="E62" s="80">
        <f t="shared" si="10"/>
        <v>0</v>
      </c>
      <c r="F62" s="36" t="str">
        <f>IF(D62&gt;B62,"ERROR TARIFA","")</f>
        <v/>
      </c>
      <c r="G62" s="34"/>
      <c r="K62" s="23"/>
      <c r="L62" s="24"/>
      <c r="M62" s="24"/>
      <c r="N62" s="24"/>
      <c r="Q62" s="23"/>
      <c r="R62" s="23"/>
    </row>
    <row r="63" spans="1:18" ht="21" customHeight="1" x14ac:dyDescent="0.4">
      <c r="A63" s="96"/>
      <c r="B63" s="97"/>
      <c r="C63" s="93"/>
      <c r="D63" s="94"/>
      <c r="E63" s="95">
        <f>SUM(E54:E62)</f>
        <v>0</v>
      </c>
      <c r="F63" s="48"/>
      <c r="G63" s="34"/>
      <c r="K63" s="23"/>
      <c r="L63" s="24"/>
      <c r="M63" s="24"/>
      <c r="N63" s="24"/>
      <c r="Q63" s="23"/>
      <c r="R63" s="23"/>
    </row>
    <row r="64" spans="1:18" ht="32.1" customHeight="1" x14ac:dyDescent="0.4">
      <c r="A64" s="189" t="s">
        <v>6</v>
      </c>
      <c r="B64" s="190"/>
      <c r="C64" s="190"/>
      <c r="D64" s="190"/>
      <c r="E64" s="190"/>
      <c r="F64" s="190"/>
      <c r="G64" s="34"/>
      <c r="K64" s="23"/>
      <c r="L64" s="24"/>
      <c r="M64" s="24"/>
      <c r="N64" s="24"/>
      <c r="Q64" s="23"/>
      <c r="R64" s="23"/>
    </row>
    <row r="65" spans="1:11" ht="32.1" customHeight="1" x14ac:dyDescent="0.4">
      <c r="A65" s="98" t="s">
        <v>44</v>
      </c>
      <c r="B65" s="86" t="s">
        <v>35</v>
      </c>
      <c r="C65" s="99" t="s">
        <v>4</v>
      </c>
      <c r="D65" s="87" t="s">
        <v>25</v>
      </c>
      <c r="E65" s="86" t="s">
        <v>5</v>
      </c>
      <c r="F65" s="83"/>
      <c r="G65" s="34"/>
    </row>
    <row r="66" spans="1:11" ht="21" customHeight="1" x14ac:dyDescent="0.4">
      <c r="A66" s="209" t="s">
        <v>30</v>
      </c>
      <c r="B66" s="74">
        <v>140.36000000000001</v>
      </c>
      <c r="C66" s="105">
        <v>1</v>
      </c>
      <c r="D66" s="74"/>
      <c r="E66" s="100">
        <f>C66*D66</f>
        <v>0</v>
      </c>
      <c r="F66" s="91" t="str">
        <f t="shared" ref="F66:F73" si="12">IF(D66&gt;B66,"ERROR TARIFA","")</f>
        <v/>
      </c>
      <c r="G66" s="34"/>
    </row>
    <row r="67" spans="1:11" ht="21" customHeight="1" x14ac:dyDescent="0.4">
      <c r="A67" s="209" t="s">
        <v>39</v>
      </c>
      <c r="B67" s="74">
        <v>140.36000000000001</v>
      </c>
      <c r="C67" s="105">
        <v>2</v>
      </c>
      <c r="D67" s="74"/>
      <c r="E67" s="100">
        <f t="shared" ref="E67:E73" si="13">C67*D67</f>
        <v>0</v>
      </c>
      <c r="F67" s="91" t="str">
        <f t="shared" si="12"/>
        <v/>
      </c>
      <c r="G67" s="34"/>
    </row>
    <row r="68" spans="1:11" ht="21" customHeight="1" x14ac:dyDescent="0.4">
      <c r="A68" s="209" t="s">
        <v>40</v>
      </c>
      <c r="B68" s="74">
        <v>140.36000000000001</v>
      </c>
      <c r="C68" s="105">
        <v>26</v>
      </c>
      <c r="D68" s="74"/>
      <c r="E68" s="100">
        <f t="shared" si="13"/>
        <v>0</v>
      </c>
      <c r="F68" s="91" t="str">
        <f t="shared" si="12"/>
        <v/>
      </c>
      <c r="G68" s="34"/>
    </row>
    <row r="69" spans="1:11" ht="21" customHeight="1" x14ac:dyDescent="0.4">
      <c r="A69" s="209" t="s">
        <v>31</v>
      </c>
      <c r="B69" s="74">
        <v>216.44</v>
      </c>
      <c r="C69" s="105">
        <v>43</v>
      </c>
      <c r="D69" s="74"/>
      <c r="E69" s="100">
        <f t="shared" si="13"/>
        <v>0</v>
      </c>
      <c r="F69" s="91" t="str">
        <f t="shared" si="12"/>
        <v/>
      </c>
      <c r="G69" s="34"/>
    </row>
    <row r="70" spans="1:11" ht="21" customHeight="1" x14ac:dyDescent="0.4">
      <c r="A70" s="209" t="s">
        <v>41</v>
      </c>
      <c r="B70" s="74">
        <v>216.44</v>
      </c>
      <c r="C70" s="105">
        <v>8</v>
      </c>
      <c r="D70" s="74"/>
      <c r="E70" s="100">
        <f t="shared" si="13"/>
        <v>0</v>
      </c>
      <c r="F70" s="91" t="str">
        <f t="shared" si="12"/>
        <v/>
      </c>
      <c r="G70" s="34"/>
    </row>
    <row r="71" spans="1:11" ht="21" customHeight="1" x14ac:dyDescent="0.4">
      <c r="A71" s="209" t="s">
        <v>42</v>
      </c>
      <c r="B71" s="74">
        <v>288.58</v>
      </c>
      <c r="C71" s="105">
        <v>2</v>
      </c>
      <c r="D71" s="74"/>
      <c r="E71" s="100">
        <f t="shared" si="13"/>
        <v>0</v>
      </c>
      <c r="F71" s="91" t="str">
        <f t="shared" si="12"/>
        <v/>
      </c>
      <c r="G71" s="34"/>
    </row>
    <row r="72" spans="1:11" ht="21" customHeight="1" x14ac:dyDescent="0.4">
      <c r="A72" s="210" t="s">
        <v>43</v>
      </c>
      <c r="B72" s="74">
        <v>288.58</v>
      </c>
      <c r="C72" s="105">
        <v>1</v>
      </c>
      <c r="D72" s="74"/>
      <c r="E72" s="100">
        <f t="shared" si="13"/>
        <v>0</v>
      </c>
      <c r="F72" s="91" t="str">
        <f t="shared" si="12"/>
        <v/>
      </c>
      <c r="G72" s="34"/>
    </row>
    <row r="73" spans="1:11" ht="21" customHeight="1" x14ac:dyDescent="0.4">
      <c r="A73" s="210" t="s">
        <v>32</v>
      </c>
      <c r="B73" s="74">
        <v>388.26</v>
      </c>
      <c r="C73" s="105">
        <v>1</v>
      </c>
      <c r="D73" s="74"/>
      <c r="E73" s="100">
        <f t="shared" si="13"/>
        <v>0</v>
      </c>
      <c r="F73" s="91" t="str">
        <f t="shared" si="12"/>
        <v/>
      </c>
      <c r="G73" s="34"/>
    </row>
    <row r="74" spans="1:11" ht="21" customHeight="1" x14ac:dyDescent="0.4">
      <c r="A74" s="210" t="s">
        <v>33</v>
      </c>
      <c r="B74" s="74">
        <v>388.26</v>
      </c>
      <c r="C74" s="105">
        <v>1</v>
      </c>
      <c r="D74" s="74"/>
      <c r="E74" s="100">
        <f>C74*D74</f>
        <v>0</v>
      </c>
      <c r="F74" s="91" t="str">
        <f>IF(D74&gt;B74,"ERROR TARIFA","")</f>
        <v/>
      </c>
      <c r="G74" s="34"/>
    </row>
    <row r="75" spans="1:11" ht="21.75" customHeight="1" x14ac:dyDescent="0.4">
      <c r="A75" s="101"/>
      <c r="B75" s="94"/>
      <c r="C75" s="102"/>
      <c r="D75" s="94"/>
      <c r="E75" s="100">
        <f>SUM(E66:E74)</f>
        <v>0</v>
      </c>
      <c r="F75" s="83"/>
      <c r="G75" s="34"/>
    </row>
    <row r="76" spans="1:11" x14ac:dyDescent="0.4">
      <c r="A76" s="33"/>
      <c r="B76" s="48"/>
      <c r="C76" s="48"/>
      <c r="D76" s="48"/>
      <c r="E76" s="49"/>
      <c r="F76" s="48"/>
      <c r="G76" s="34"/>
    </row>
    <row r="77" spans="1:11" ht="14.25" customHeight="1" x14ac:dyDescent="0.4">
      <c r="A77" s="62"/>
      <c r="B77" s="62"/>
      <c r="C77" s="62"/>
      <c r="D77" s="62"/>
      <c r="E77" s="62"/>
      <c r="F77" s="62"/>
      <c r="G77" s="34"/>
    </row>
    <row r="78" spans="1:11" x14ac:dyDescent="0.4">
      <c r="A78" s="48"/>
      <c r="B78" s="48"/>
      <c r="C78" s="48"/>
      <c r="D78" s="48"/>
      <c r="E78" s="49"/>
      <c r="F78" s="48"/>
      <c r="G78" s="34"/>
    </row>
    <row r="79" spans="1:11" x14ac:dyDescent="0.4">
      <c r="A79" s="75" t="s">
        <v>8</v>
      </c>
      <c r="B79" s="187" t="s">
        <v>9</v>
      </c>
      <c r="C79" s="187"/>
      <c r="D79" s="187"/>
      <c r="E79" s="49"/>
      <c r="F79" s="48"/>
      <c r="G79" s="34"/>
    </row>
    <row r="80" spans="1:11" ht="24.95" customHeight="1" x14ac:dyDescent="0.4">
      <c r="A80" s="45" t="s">
        <v>10</v>
      </c>
      <c r="B80" s="181" t="s">
        <v>11</v>
      </c>
      <c r="C80" s="188"/>
      <c r="D80" s="188"/>
      <c r="E80" s="49"/>
      <c r="F80" s="48"/>
      <c r="G80" s="44"/>
      <c r="H80" s="19"/>
      <c r="I80" s="19"/>
      <c r="J80" s="19"/>
      <c r="K80" s="19"/>
    </row>
    <row r="81" spans="1:10" ht="24.95" customHeight="1" x14ac:dyDescent="0.4">
      <c r="A81" s="45" t="s">
        <v>12</v>
      </c>
      <c r="B81" s="181" t="s">
        <v>13</v>
      </c>
      <c r="C81" s="188"/>
      <c r="D81" s="188"/>
      <c r="E81" s="49"/>
      <c r="F81" s="48"/>
      <c r="G81" s="46"/>
    </row>
    <row r="82" spans="1:10" ht="24.95" customHeight="1" x14ac:dyDescent="0.4">
      <c r="A82" s="45" t="s">
        <v>14</v>
      </c>
      <c r="B82" s="181" t="s">
        <v>15</v>
      </c>
      <c r="C82" s="188"/>
      <c r="D82" s="188"/>
      <c r="E82" s="49"/>
      <c r="F82" s="48"/>
      <c r="G82" s="34"/>
      <c r="H82" s="25"/>
    </row>
    <row r="83" spans="1:10" ht="24.95" customHeight="1" x14ac:dyDescent="0.4">
      <c r="A83" s="45" t="s">
        <v>16</v>
      </c>
      <c r="B83" s="181" t="s">
        <v>17</v>
      </c>
      <c r="C83" s="188"/>
      <c r="D83" s="188"/>
      <c r="E83" s="49"/>
      <c r="F83" s="48"/>
      <c r="G83" s="34"/>
      <c r="H83" s="1"/>
    </row>
    <row r="84" spans="1:10" ht="24.95" customHeight="1" x14ac:dyDescent="0.4">
      <c r="A84" s="45" t="s">
        <v>18</v>
      </c>
      <c r="B84" s="181" t="s">
        <v>19</v>
      </c>
      <c r="C84" s="188"/>
      <c r="D84" s="188"/>
      <c r="E84" s="49"/>
      <c r="F84" s="48"/>
      <c r="G84" s="34"/>
      <c r="H84" s="1"/>
      <c r="J84" s="11"/>
    </row>
    <row r="85" spans="1:10" ht="24.95" customHeight="1" x14ac:dyDescent="0.4">
      <c r="A85" s="45" t="s">
        <v>20</v>
      </c>
      <c r="B85" s="57"/>
      <c r="C85" s="58"/>
      <c r="D85" s="65"/>
      <c r="E85" s="49"/>
      <c r="F85" s="48"/>
      <c r="G85" s="34"/>
      <c r="H85" s="1"/>
      <c r="J85" s="11"/>
    </row>
    <row r="86" spans="1:10" ht="24.95" customHeight="1" x14ac:dyDescent="0.4">
      <c r="A86" s="45" t="s">
        <v>21</v>
      </c>
      <c r="B86" s="57"/>
      <c r="C86" s="58"/>
      <c r="D86" s="65"/>
      <c r="E86" s="49"/>
      <c r="F86" s="48"/>
      <c r="G86" s="34"/>
      <c r="H86" s="1"/>
      <c r="J86" s="11"/>
    </row>
    <row r="87" spans="1:10" ht="24.95" customHeight="1" x14ac:dyDescent="0.4">
      <c r="A87" s="45" t="s">
        <v>22</v>
      </c>
      <c r="B87" s="57"/>
      <c r="C87" s="58"/>
      <c r="D87" s="65"/>
      <c r="E87" s="49"/>
      <c r="F87" s="48"/>
      <c r="G87" s="34"/>
      <c r="H87" s="1"/>
      <c r="J87" s="11"/>
    </row>
    <row r="88" spans="1:10" ht="24.95" customHeight="1" x14ac:dyDescent="0.4">
      <c r="A88" s="45" t="s">
        <v>23</v>
      </c>
      <c r="B88" s="57"/>
      <c r="C88" s="58"/>
      <c r="D88" s="65"/>
      <c r="E88" s="49"/>
      <c r="F88" s="48"/>
      <c r="G88" s="34"/>
      <c r="H88" s="1"/>
      <c r="J88" s="11"/>
    </row>
    <row r="89" spans="1:10" ht="24.95" customHeight="1" x14ac:dyDescent="0.4">
      <c r="A89" s="45" t="s">
        <v>24</v>
      </c>
      <c r="B89" s="57"/>
      <c r="C89" s="58"/>
      <c r="D89" s="65"/>
      <c r="E89" s="49"/>
      <c r="F89" s="48"/>
      <c r="G89" s="34"/>
      <c r="H89" s="18"/>
      <c r="J89" s="11"/>
    </row>
    <row r="90" spans="1:10" x14ac:dyDescent="0.4">
      <c r="A90" s="33"/>
      <c r="B90" s="48"/>
      <c r="C90" s="48"/>
      <c r="D90" s="48"/>
      <c r="E90" s="49"/>
      <c r="F90" s="48"/>
      <c r="G90" s="34"/>
    </row>
    <row r="91" spans="1:10" ht="42.75" customHeight="1" x14ac:dyDescent="0.4">
      <c r="A91" s="179" t="s">
        <v>7</v>
      </c>
      <c r="B91" s="180"/>
      <c r="C91" s="180"/>
      <c r="D91" s="180"/>
      <c r="E91" s="181"/>
      <c r="F91" s="62"/>
      <c r="G91" s="47"/>
    </row>
    <row r="92" spans="1:10" x14ac:dyDescent="0.4">
      <c r="A92" s="33"/>
      <c r="B92" s="48"/>
      <c r="C92" s="48"/>
      <c r="D92" s="48"/>
      <c r="E92" s="49"/>
      <c r="F92" s="48"/>
      <c r="G92" s="34"/>
    </row>
    <row r="93" spans="1:10" ht="39" customHeight="1" x14ac:dyDescent="0.4">
      <c r="A93" s="182" t="s">
        <v>26</v>
      </c>
      <c r="B93" s="183"/>
      <c r="C93" s="183"/>
      <c r="D93" s="184"/>
      <c r="E93" s="103">
        <f>E10+E18+E24+E36+E63+E75+E49</f>
        <v>35000</v>
      </c>
      <c r="G93" s="34"/>
    </row>
    <row r="94" spans="1:10" x14ac:dyDescent="0.4">
      <c r="A94" s="50"/>
      <c r="B94" s="51"/>
      <c r="C94" s="52"/>
      <c r="D94" s="48"/>
      <c r="E94" s="49"/>
      <c r="F94" s="53"/>
      <c r="G94" s="34"/>
    </row>
    <row r="95" spans="1:10" ht="18.75" customHeight="1" x14ac:dyDescent="0.4">
      <c r="A95" s="185" t="s">
        <v>28</v>
      </c>
      <c r="B95" s="186"/>
      <c r="C95" s="186"/>
      <c r="D95" s="186"/>
      <c r="E95" s="186"/>
      <c r="F95" s="56"/>
      <c r="G95" s="34"/>
    </row>
    <row r="96" spans="1:10" x14ac:dyDescent="0.4">
      <c r="A96" s="33"/>
      <c r="B96" s="48"/>
      <c r="C96" s="48"/>
      <c r="D96" s="48"/>
      <c r="E96" s="49"/>
      <c r="F96" s="48"/>
      <c r="G96" s="34"/>
    </row>
    <row r="97" spans="1:7" x14ac:dyDescent="0.4">
      <c r="A97" s="104" t="s">
        <v>27</v>
      </c>
      <c r="B97" s="54"/>
      <c r="C97" s="48"/>
      <c r="D97" s="48"/>
      <c r="E97" s="49"/>
      <c r="F97" s="48"/>
      <c r="G97" s="34"/>
    </row>
    <row r="98" spans="1:7" x14ac:dyDescent="0.4">
      <c r="A98" s="55"/>
      <c r="B98" s="54"/>
      <c r="C98" s="48"/>
      <c r="D98" s="48"/>
      <c r="E98" s="49"/>
      <c r="F98" s="48"/>
      <c r="G98" s="34"/>
    </row>
    <row r="99" spans="1:7" x14ac:dyDescent="0.4">
      <c r="A99" s="33"/>
      <c r="B99" s="48"/>
      <c r="C99" s="48"/>
      <c r="D99" s="48"/>
      <c r="E99" s="49"/>
      <c r="F99" s="48"/>
      <c r="G99" s="34"/>
    </row>
    <row r="100" spans="1:7" x14ac:dyDescent="0.4">
      <c r="A100" s="33"/>
      <c r="B100" s="48"/>
      <c r="C100" s="48"/>
      <c r="D100" s="48"/>
      <c r="E100" s="49"/>
      <c r="F100" s="48"/>
      <c r="G100" s="34"/>
    </row>
    <row r="101" spans="1:7" x14ac:dyDescent="0.4">
      <c r="A101" s="33"/>
      <c r="B101" s="48"/>
      <c r="C101" s="48"/>
      <c r="D101" s="48"/>
      <c r="E101" s="49"/>
      <c r="F101" s="48"/>
      <c r="G101" s="34"/>
    </row>
    <row r="102" spans="1:7" x14ac:dyDescent="0.4">
      <c r="A102" s="33"/>
      <c r="B102" s="48"/>
      <c r="C102" s="48"/>
      <c r="D102" s="48"/>
      <c r="E102" s="49"/>
      <c r="F102" s="48"/>
      <c r="G102" s="34"/>
    </row>
    <row r="103" spans="1:7" x14ac:dyDescent="0.4">
      <c r="A103" s="33"/>
      <c r="B103" s="48"/>
      <c r="C103" s="48"/>
      <c r="D103" s="48"/>
      <c r="E103" s="49"/>
      <c r="F103" s="48"/>
      <c r="G103" s="34"/>
    </row>
    <row r="104" spans="1:7" x14ac:dyDescent="0.4">
      <c r="A104" s="27"/>
      <c r="G104" s="28"/>
    </row>
    <row r="105" spans="1:7" x14ac:dyDescent="0.4">
      <c r="A105" s="29"/>
      <c r="B105" s="30"/>
      <c r="C105" s="30"/>
      <c r="D105" s="30"/>
      <c r="E105" s="31"/>
      <c r="F105" s="30"/>
      <c r="G105" s="32"/>
    </row>
  </sheetData>
  <mergeCells count="15">
    <mergeCell ref="A64:F64"/>
    <mergeCell ref="A1:F1"/>
    <mergeCell ref="A2:F2"/>
    <mergeCell ref="A49:C49"/>
    <mergeCell ref="A50:F50"/>
    <mergeCell ref="A51:E51"/>
    <mergeCell ref="A91:E91"/>
    <mergeCell ref="A93:D93"/>
    <mergeCell ref="A95:E95"/>
    <mergeCell ref="B79:D79"/>
    <mergeCell ref="B80:D80"/>
    <mergeCell ref="B81:D81"/>
    <mergeCell ref="B82:D82"/>
    <mergeCell ref="B83:D83"/>
    <mergeCell ref="B84:D84"/>
  </mergeCells>
  <conditionalFormatting sqref="B7:B9">
    <cfRule type="top10" priority="7" rank="10"/>
  </conditionalFormatting>
  <conditionalFormatting sqref="B13:B17">
    <cfRule type="top10" priority="9" rank="10"/>
  </conditionalFormatting>
  <conditionalFormatting sqref="B21:B23">
    <cfRule type="top10" priority="8" rank="10"/>
  </conditionalFormatting>
  <conditionalFormatting sqref="D7:D9">
    <cfRule type="top10" priority="3" rank="10"/>
  </conditionalFormatting>
  <conditionalFormatting sqref="D13:D17">
    <cfRule type="top10" priority="2" rank="10"/>
  </conditionalFormatting>
  <conditionalFormatting sqref="D21:D23">
    <cfRule type="top10" priority="1" rank="10"/>
  </conditionalFormatting>
  <pageMargins left="0.25" right="0.25" top="0.75" bottom="0.75" header="0.3" footer="0.3"/>
  <pageSetup paperSize="9" scale="42" orientation="landscape" r:id="rId1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AE07-0255-41CC-B439-49360884828B}">
  <dimension ref="A1:T97"/>
  <sheetViews>
    <sheetView showGridLines="0" zoomScale="90" zoomScaleNormal="90" workbookViewId="0">
      <selection sqref="A1:F1"/>
    </sheetView>
  </sheetViews>
  <sheetFormatPr baseColWidth="10" defaultColWidth="11.42578125" defaultRowHeight="15.75" x14ac:dyDescent="0.35"/>
  <cols>
    <col min="1" max="1" width="42" style="83" customWidth="1"/>
    <col min="2" max="2" width="20.85546875" style="83" customWidth="1"/>
    <col min="3" max="4" width="15.7109375" style="83" customWidth="1"/>
    <col min="5" max="5" width="15.7109375" style="12" customWidth="1"/>
    <col min="6" max="9" width="15.7109375" style="83" customWidth="1"/>
    <col min="10" max="10" width="24.85546875" style="83" bestFit="1" customWidth="1"/>
    <col min="11" max="12" width="15.28515625" style="111" customWidth="1"/>
    <col min="13" max="13" width="16.28515625" style="83" bestFit="1" customWidth="1"/>
    <col min="14" max="14" width="17" style="112" bestFit="1" customWidth="1"/>
    <col min="15" max="18" width="11.42578125" style="83"/>
    <col min="19" max="19" width="16.5703125" style="83" bestFit="1" customWidth="1"/>
    <col min="20" max="20" width="12.7109375" style="83" customWidth="1"/>
    <col min="21" max="16384" width="11.42578125" style="83"/>
  </cols>
  <sheetData>
    <row r="1" spans="1:13" ht="129" customHeight="1" x14ac:dyDescent="0.35">
      <c r="A1" s="191" t="s">
        <v>84</v>
      </c>
      <c r="B1" s="192"/>
      <c r="C1" s="192"/>
      <c r="D1" s="192"/>
      <c r="E1" s="192"/>
      <c r="F1" s="197"/>
      <c r="G1" s="108"/>
      <c r="H1" s="109"/>
      <c r="I1" s="109"/>
      <c r="J1" s="110"/>
    </row>
    <row r="2" spans="1:13" ht="168" customHeight="1" x14ac:dyDescent="0.35">
      <c r="A2" s="193" t="s">
        <v>34</v>
      </c>
      <c r="B2" s="194"/>
      <c r="C2" s="194"/>
      <c r="D2" s="194"/>
      <c r="E2" s="194"/>
      <c r="F2" s="198"/>
      <c r="G2" s="68"/>
      <c r="H2" s="68"/>
      <c r="I2" s="68"/>
      <c r="J2" s="68"/>
      <c r="K2" s="68"/>
      <c r="L2" s="68"/>
      <c r="M2" s="68"/>
    </row>
    <row r="3" spans="1:13" ht="37.5" customHeight="1" x14ac:dyDescent="0.35">
      <c r="A3" s="113" t="s">
        <v>52</v>
      </c>
      <c r="E3" s="83"/>
      <c r="F3" s="114"/>
      <c r="J3" s="115"/>
    </row>
    <row r="4" spans="1:13" ht="31.5" x14ac:dyDescent="0.35">
      <c r="A4" s="116" t="s">
        <v>29</v>
      </c>
      <c r="B4" s="117" t="s">
        <v>53</v>
      </c>
      <c r="C4" s="118" t="s">
        <v>54</v>
      </c>
      <c r="D4" s="117" t="s">
        <v>25</v>
      </c>
      <c r="E4" s="117" t="s">
        <v>5</v>
      </c>
      <c r="F4" s="114"/>
      <c r="J4" s="119"/>
    </row>
    <row r="5" spans="1:13" ht="141.75" x14ac:dyDescent="0.35">
      <c r="A5" s="120" t="s">
        <v>72</v>
      </c>
      <c r="B5" s="92">
        <v>148</v>
      </c>
      <c r="C5" s="121">
        <v>35</v>
      </c>
      <c r="D5" s="92"/>
      <c r="E5" s="80">
        <f>D5*C5</f>
        <v>0</v>
      </c>
      <c r="F5" s="122"/>
      <c r="J5" s="119"/>
    </row>
    <row r="6" spans="1:13" ht="47.25" x14ac:dyDescent="0.35">
      <c r="A6" s="120" t="s">
        <v>73</v>
      </c>
      <c r="B6" s="92">
        <v>106</v>
      </c>
      <c r="C6" s="121">
        <v>10</v>
      </c>
      <c r="D6" s="92"/>
      <c r="E6" s="80">
        <f t="shared" ref="E6:E11" si="0">D6*C6</f>
        <v>0</v>
      </c>
      <c r="F6" s="122" t="str">
        <f t="shared" ref="F6:F11" si="1">IF(D6&gt;B6,"ERROR TARIFA","")</f>
        <v/>
      </c>
      <c r="J6" s="119"/>
    </row>
    <row r="7" spans="1:13" ht="62.25" customHeight="1" x14ac:dyDescent="0.35">
      <c r="A7" s="123" t="s">
        <v>74</v>
      </c>
      <c r="B7" s="124">
        <v>72</v>
      </c>
      <c r="C7" s="125">
        <v>30</v>
      </c>
      <c r="D7" s="124"/>
      <c r="E7" s="80">
        <f t="shared" si="0"/>
        <v>0</v>
      </c>
      <c r="F7" s="122" t="str">
        <f t="shared" si="1"/>
        <v/>
      </c>
      <c r="J7" s="119"/>
    </row>
    <row r="8" spans="1:13" ht="32.1" customHeight="1" x14ac:dyDescent="0.35">
      <c r="A8" s="70" t="s">
        <v>55</v>
      </c>
      <c r="B8" s="124">
        <v>36</v>
      </c>
      <c r="C8" s="126">
        <v>2</v>
      </c>
      <c r="D8" s="124"/>
      <c r="E8" s="80">
        <f t="shared" si="0"/>
        <v>0</v>
      </c>
      <c r="F8" s="122" t="str">
        <f t="shared" si="1"/>
        <v/>
      </c>
      <c r="H8" s="12"/>
      <c r="J8" s="12"/>
      <c r="M8" s="127"/>
    </row>
    <row r="9" spans="1:13" ht="27.75" customHeight="1" x14ac:dyDescent="0.35">
      <c r="A9" s="70" t="s">
        <v>56</v>
      </c>
      <c r="B9" s="124">
        <v>58</v>
      </c>
      <c r="C9" s="126">
        <v>2</v>
      </c>
      <c r="D9" s="124"/>
      <c r="E9" s="80">
        <f t="shared" si="0"/>
        <v>0</v>
      </c>
      <c r="F9" s="122" t="str">
        <f t="shared" si="1"/>
        <v/>
      </c>
    </row>
    <row r="10" spans="1:13" ht="50.1" customHeight="1" x14ac:dyDescent="0.35">
      <c r="A10" s="70" t="s">
        <v>57</v>
      </c>
      <c r="B10" s="124">
        <v>90</v>
      </c>
      <c r="C10" s="126">
        <v>2</v>
      </c>
      <c r="D10" s="124"/>
      <c r="E10" s="80">
        <f t="shared" si="0"/>
        <v>0</v>
      </c>
      <c r="F10" s="122" t="str">
        <f t="shared" si="1"/>
        <v/>
      </c>
    </row>
    <row r="11" spans="1:13" ht="32.1" customHeight="1" x14ac:dyDescent="0.35">
      <c r="A11" s="70" t="s">
        <v>75</v>
      </c>
      <c r="B11" s="92">
        <v>15</v>
      </c>
      <c r="C11" s="126">
        <v>2</v>
      </c>
      <c r="D11" s="92"/>
      <c r="E11" s="80">
        <f t="shared" si="0"/>
        <v>0</v>
      </c>
      <c r="F11" s="122" t="str">
        <f t="shared" si="1"/>
        <v/>
      </c>
    </row>
    <row r="12" spans="1:13" ht="32.1" customHeight="1" x14ac:dyDescent="0.35">
      <c r="E12" s="80">
        <f>SUM(E5:E11)</f>
        <v>0</v>
      </c>
      <c r="F12" s="114"/>
    </row>
    <row r="13" spans="1:13" ht="32.1" customHeight="1" x14ac:dyDescent="0.35">
      <c r="A13" s="113" t="s">
        <v>58</v>
      </c>
      <c r="F13" s="114" t="str">
        <f t="shared" ref="F13" si="2">IF(D13&gt;B13,"ERROR TARIFA","")</f>
        <v/>
      </c>
    </row>
    <row r="14" spans="1:13" ht="32.1" customHeight="1" x14ac:dyDescent="0.35">
      <c r="A14" s="116" t="s">
        <v>29</v>
      </c>
      <c r="B14" s="117" t="s">
        <v>53</v>
      </c>
      <c r="C14" s="118" t="s">
        <v>54</v>
      </c>
      <c r="D14" s="117" t="s">
        <v>25</v>
      </c>
      <c r="E14" s="117" t="s">
        <v>5</v>
      </c>
      <c r="F14" s="114"/>
    </row>
    <row r="15" spans="1:13" ht="24.75" customHeight="1" x14ac:dyDescent="0.35">
      <c r="A15" s="120" t="s">
        <v>59</v>
      </c>
      <c r="B15" s="92">
        <v>44.5</v>
      </c>
      <c r="C15" s="121">
        <v>12</v>
      </c>
      <c r="D15" s="92"/>
      <c r="E15" s="92">
        <f t="shared" ref="E15:E21" si="3">D15*C15</f>
        <v>0</v>
      </c>
      <c r="F15" s="122"/>
    </row>
    <row r="16" spans="1:13" ht="24.75" customHeight="1" x14ac:dyDescent="0.35">
      <c r="A16" s="128" t="s">
        <v>45</v>
      </c>
      <c r="B16" s="92">
        <v>185</v>
      </c>
      <c r="C16" s="121">
        <v>4</v>
      </c>
      <c r="D16" s="92"/>
      <c r="E16" s="92">
        <f t="shared" si="3"/>
        <v>0</v>
      </c>
      <c r="F16" s="122" t="str">
        <f t="shared" ref="F16:F21" si="4">IF(D15&gt;B15,"ERROR TARIFA","")</f>
        <v/>
      </c>
    </row>
    <row r="17" spans="1:13" ht="24.75" customHeight="1" x14ac:dyDescent="0.35">
      <c r="A17" s="120" t="s">
        <v>60</v>
      </c>
      <c r="B17" s="92">
        <v>278.5</v>
      </c>
      <c r="C17" s="121">
        <v>1</v>
      </c>
      <c r="D17" s="92"/>
      <c r="E17" s="92">
        <f t="shared" si="3"/>
        <v>0</v>
      </c>
      <c r="F17" s="122" t="str">
        <f t="shared" si="4"/>
        <v/>
      </c>
    </row>
    <row r="18" spans="1:13" ht="24.75" customHeight="1" x14ac:dyDescent="0.35">
      <c r="A18" s="129" t="s">
        <v>46</v>
      </c>
      <c r="B18" s="92">
        <v>182.7</v>
      </c>
      <c r="C18" s="121">
        <v>3</v>
      </c>
      <c r="D18" s="92"/>
      <c r="E18" s="92">
        <f t="shared" si="3"/>
        <v>0</v>
      </c>
      <c r="F18" s="122" t="str">
        <f t="shared" si="4"/>
        <v/>
      </c>
    </row>
    <row r="19" spans="1:13" ht="24.75" customHeight="1" x14ac:dyDescent="0.35">
      <c r="A19" s="129" t="s">
        <v>61</v>
      </c>
      <c r="B19" s="92">
        <v>303.39999999999998</v>
      </c>
      <c r="C19" s="121">
        <v>2</v>
      </c>
      <c r="D19" s="92"/>
      <c r="E19" s="92">
        <f t="shared" si="3"/>
        <v>0</v>
      </c>
      <c r="F19" s="122" t="str">
        <f t="shared" si="4"/>
        <v/>
      </c>
    </row>
    <row r="20" spans="1:13" ht="24.75" customHeight="1" x14ac:dyDescent="0.35">
      <c r="A20" s="129" t="s">
        <v>1</v>
      </c>
      <c r="B20" s="92">
        <v>88.125</v>
      </c>
      <c r="C20" s="121">
        <v>3</v>
      </c>
      <c r="D20" s="92"/>
      <c r="E20" s="130">
        <f>D20*C20</f>
        <v>0</v>
      </c>
      <c r="F20" s="122" t="str">
        <f t="shared" si="4"/>
        <v/>
      </c>
      <c r="J20" s="12"/>
      <c r="M20" s="127"/>
    </row>
    <row r="21" spans="1:13" ht="25.5" customHeight="1" x14ac:dyDescent="0.35">
      <c r="A21" s="129" t="s">
        <v>62</v>
      </c>
      <c r="B21" s="92">
        <v>100</v>
      </c>
      <c r="C21" s="121">
        <v>1</v>
      </c>
      <c r="D21" s="92"/>
      <c r="E21" s="92">
        <f t="shared" si="3"/>
        <v>0</v>
      </c>
      <c r="F21" s="122" t="str">
        <f t="shared" si="4"/>
        <v/>
      </c>
    </row>
    <row r="22" spans="1:13" ht="25.5" customHeight="1" x14ac:dyDescent="0.35">
      <c r="E22" s="92">
        <f>SUM(E15:E21)</f>
        <v>0</v>
      </c>
      <c r="F22" s="114"/>
    </row>
    <row r="23" spans="1:13" ht="30.75" customHeight="1" x14ac:dyDescent="0.35">
      <c r="A23" s="131" t="s">
        <v>2</v>
      </c>
      <c r="D23" s="12"/>
      <c r="E23" s="83"/>
      <c r="F23" s="114" t="str">
        <f>IF(D23&gt;B23,"ERROR TARIFA","")</f>
        <v/>
      </c>
      <c r="J23" s="132"/>
    </row>
    <row r="24" spans="1:13" ht="54" customHeight="1" x14ac:dyDescent="0.35">
      <c r="A24" s="116" t="s">
        <v>29</v>
      </c>
      <c r="B24" s="117" t="s">
        <v>53</v>
      </c>
      <c r="C24" s="118" t="s">
        <v>54</v>
      </c>
      <c r="D24" s="117" t="s">
        <v>25</v>
      </c>
      <c r="E24" s="117" t="s">
        <v>5</v>
      </c>
      <c r="F24" s="114"/>
      <c r="J24" s="132"/>
    </row>
    <row r="25" spans="1:13" ht="41.25" customHeight="1" x14ac:dyDescent="0.35">
      <c r="A25" s="120" t="s">
        <v>48</v>
      </c>
      <c r="B25" s="92">
        <v>195</v>
      </c>
      <c r="C25" s="121">
        <v>2</v>
      </c>
      <c r="D25" s="92"/>
      <c r="E25" s="80">
        <f>+D25*C25</f>
        <v>0</v>
      </c>
      <c r="F25" s="122" t="str">
        <f>IF(D25&gt;B25,"ERROR TARIFA","")</f>
        <v/>
      </c>
      <c r="J25" s="132"/>
    </row>
    <row r="26" spans="1:13" ht="32.1" customHeight="1" x14ac:dyDescent="0.35">
      <c r="A26" s="120" t="s">
        <v>49</v>
      </c>
      <c r="B26" s="92">
        <v>247.5</v>
      </c>
      <c r="C26" s="121">
        <v>5</v>
      </c>
      <c r="D26" s="92"/>
      <c r="E26" s="80">
        <f>+D26*C26</f>
        <v>0</v>
      </c>
      <c r="F26" s="122" t="str">
        <f>IF(D26&gt;B26,"ERROR TARIFA","")</f>
        <v/>
      </c>
    </row>
    <row r="27" spans="1:13" ht="27.75" customHeight="1" x14ac:dyDescent="0.35">
      <c r="E27" s="133">
        <f>SUM(E25:E26)</f>
        <v>0</v>
      </c>
      <c r="F27" s="134"/>
      <c r="G27" s="135"/>
      <c r="H27" s="135"/>
      <c r="I27" s="135"/>
    </row>
    <row r="28" spans="1:13" ht="32.1" customHeight="1" x14ac:dyDescent="0.35">
      <c r="A28" s="199" t="s">
        <v>63</v>
      </c>
      <c r="B28" s="199"/>
      <c r="C28" s="199"/>
      <c r="D28" s="199"/>
      <c r="E28" s="83"/>
      <c r="F28" s="114"/>
      <c r="I28" s="137"/>
      <c r="M28" s="132"/>
    </row>
    <row r="29" spans="1:13" ht="32.1" customHeight="1" x14ac:dyDescent="0.35">
      <c r="A29" s="138" t="s">
        <v>64</v>
      </c>
      <c r="E29" s="83"/>
      <c r="F29" s="114"/>
      <c r="I29" s="137"/>
      <c r="M29" s="132"/>
    </row>
    <row r="30" spans="1:13" ht="32.1" customHeight="1" x14ac:dyDescent="0.35">
      <c r="A30" s="116" t="s">
        <v>29</v>
      </c>
      <c r="B30" s="117" t="s">
        <v>53</v>
      </c>
      <c r="C30" s="118" t="s">
        <v>54</v>
      </c>
      <c r="D30" s="117" t="s">
        <v>25</v>
      </c>
      <c r="E30" s="117" t="s">
        <v>5</v>
      </c>
      <c r="F30" s="114"/>
      <c r="I30" s="137"/>
      <c r="M30" s="132"/>
    </row>
    <row r="31" spans="1:13" ht="29.25" customHeight="1" x14ac:dyDescent="0.35">
      <c r="A31" s="120" t="s">
        <v>30</v>
      </c>
      <c r="B31" s="92">
        <v>187.74</v>
      </c>
      <c r="C31" s="139">
        <v>1</v>
      </c>
      <c r="D31" s="92"/>
      <c r="E31" s="92">
        <f>+D31*C31</f>
        <v>0</v>
      </c>
      <c r="F31" s="122" t="str">
        <f>IF(D31&gt;B31,"ERROR TARIFA","")</f>
        <v/>
      </c>
      <c r="I31" s="137"/>
      <c r="M31" s="132"/>
    </row>
    <row r="32" spans="1:13" ht="29.25" customHeight="1" x14ac:dyDescent="0.35">
      <c r="A32" s="120" t="s">
        <v>39</v>
      </c>
      <c r="B32" s="92">
        <v>195.71</v>
      </c>
      <c r="C32" s="139">
        <v>0</v>
      </c>
      <c r="D32" s="92"/>
      <c r="E32" s="92">
        <f t="shared" ref="E32:E39" si="5">+D32*C32</f>
        <v>0</v>
      </c>
      <c r="F32" s="122" t="str">
        <f t="shared" ref="F32:F39" si="6">IF(D32&gt;B32,"ERROR TARIFA","")</f>
        <v/>
      </c>
      <c r="I32" s="137"/>
      <c r="M32" s="132"/>
    </row>
    <row r="33" spans="1:13" ht="29.25" customHeight="1" x14ac:dyDescent="0.35">
      <c r="A33" s="120" t="s">
        <v>40</v>
      </c>
      <c r="B33" s="92">
        <v>247.54</v>
      </c>
      <c r="C33" s="139">
        <v>1</v>
      </c>
      <c r="D33" s="92"/>
      <c r="E33" s="92">
        <f t="shared" si="5"/>
        <v>0</v>
      </c>
      <c r="F33" s="122" t="str">
        <f t="shared" si="6"/>
        <v/>
      </c>
      <c r="I33" s="137"/>
      <c r="M33" s="132"/>
    </row>
    <row r="34" spans="1:13" ht="29.25" customHeight="1" x14ac:dyDescent="0.35">
      <c r="A34" s="120" t="s">
        <v>31</v>
      </c>
      <c r="B34" s="92">
        <v>364.32</v>
      </c>
      <c r="C34" s="139">
        <v>0</v>
      </c>
      <c r="D34" s="92"/>
      <c r="E34" s="92">
        <f t="shared" si="5"/>
        <v>0</v>
      </c>
      <c r="F34" s="122" t="str">
        <f t="shared" si="6"/>
        <v/>
      </c>
      <c r="I34" s="137"/>
      <c r="M34" s="132"/>
    </row>
    <row r="35" spans="1:13" ht="29.25" customHeight="1" x14ac:dyDescent="0.35">
      <c r="A35" s="120" t="s">
        <v>41</v>
      </c>
      <c r="B35" s="92">
        <v>494.67</v>
      </c>
      <c r="C35" s="139">
        <v>1</v>
      </c>
      <c r="D35" s="92"/>
      <c r="E35" s="92">
        <f t="shared" si="5"/>
        <v>0</v>
      </c>
      <c r="F35" s="122" t="str">
        <f t="shared" si="6"/>
        <v/>
      </c>
      <c r="I35" s="137"/>
      <c r="M35" s="132"/>
    </row>
    <row r="36" spans="1:13" ht="29.25" customHeight="1" x14ac:dyDescent="0.35">
      <c r="A36" s="120" t="s">
        <v>42</v>
      </c>
      <c r="B36" s="92">
        <v>663.68</v>
      </c>
      <c r="C36" s="139">
        <v>0</v>
      </c>
      <c r="D36" s="92"/>
      <c r="E36" s="92">
        <f t="shared" si="5"/>
        <v>0</v>
      </c>
      <c r="F36" s="122" t="str">
        <f t="shared" si="6"/>
        <v/>
      </c>
      <c r="H36" s="90"/>
      <c r="I36" s="90"/>
      <c r="J36" s="127"/>
    </row>
    <row r="37" spans="1:13" ht="29.25" customHeight="1" x14ac:dyDescent="0.35">
      <c r="A37" s="120" t="s">
        <v>43</v>
      </c>
      <c r="B37" s="92">
        <v>886.9</v>
      </c>
      <c r="C37" s="139">
        <v>0</v>
      </c>
      <c r="D37" s="92"/>
      <c r="E37" s="92">
        <f t="shared" si="5"/>
        <v>0</v>
      </c>
      <c r="F37" s="122" t="str">
        <f t="shared" si="6"/>
        <v/>
      </c>
    </row>
    <row r="38" spans="1:13" ht="29.25" customHeight="1" x14ac:dyDescent="0.35">
      <c r="A38" s="120" t="s">
        <v>32</v>
      </c>
      <c r="B38" s="92">
        <v>1141.21</v>
      </c>
      <c r="C38" s="139">
        <v>0</v>
      </c>
      <c r="D38" s="92"/>
      <c r="E38" s="92">
        <f t="shared" si="5"/>
        <v>0</v>
      </c>
      <c r="F38" s="122" t="str">
        <f t="shared" si="6"/>
        <v/>
      </c>
    </row>
    <row r="39" spans="1:13" ht="29.25" customHeight="1" x14ac:dyDescent="0.35">
      <c r="A39" s="120" t="s">
        <v>33</v>
      </c>
      <c r="B39" s="92">
        <v>1455.98</v>
      </c>
      <c r="C39" s="139">
        <v>0</v>
      </c>
      <c r="D39" s="92"/>
      <c r="E39" s="92">
        <f t="shared" si="5"/>
        <v>0</v>
      </c>
      <c r="F39" s="122" t="str">
        <f t="shared" si="6"/>
        <v/>
      </c>
    </row>
    <row r="40" spans="1:13" ht="32.1" customHeight="1" x14ac:dyDescent="0.35">
      <c r="A40" s="140"/>
      <c r="B40" s="141"/>
      <c r="C40" s="142"/>
      <c r="D40" s="135"/>
      <c r="E40" s="92">
        <f>SUM(E31:E39)</f>
        <v>0</v>
      </c>
      <c r="F40" s="134" t="str">
        <f>IF(D40&gt;B40,"ERROR TARIFA","")</f>
        <v/>
      </c>
    </row>
    <row r="41" spans="1:13" ht="32.1" customHeight="1" x14ac:dyDescent="0.35">
      <c r="A41" s="143" t="s">
        <v>65</v>
      </c>
      <c r="B41" s="144">
        <v>0.3</v>
      </c>
      <c r="C41" s="141"/>
      <c r="E41" s="83"/>
      <c r="F41" s="114" t="str">
        <f>IF(D41&gt;B41,"ERROR TARIFA","")</f>
        <v/>
      </c>
      <c r="H41" s="145"/>
      <c r="I41" s="145"/>
    </row>
    <row r="42" spans="1:13" ht="32.1" customHeight="1" x14ac:dyDescent="0.35">
      <c r="A42" s="116" t="s">
        <v>29</v>
      </c>
      <c r="B42" s="117" t="s">
        <v>53</v>
      </c>
      <c r="C42" s="118" t="s">
        <v>54</v>
      </c>
      <c r="D42" s="117" t="s">
        <v>25</v>
      </c>
      <c r="E42" s="117" t="s">
        <v>5</v>
      </c>
      <c r="F42" s="114"/>
      <c r="H42" s="19"/>
      <c r="I42" s="19"/>
      <c r="J42" s="19"/>
    </row>
    <row r="43" spans="1:13" ht="32.1" customHeight="1" x14ac:dyDescent="0.35">
      <c r="A43" s="120" t="s">
        <v>30</v>
      </c>
      <c r="B43" s="92">
        <f>+B31*$B$41</f>
        <v>56.322000000000003</v>
      </c>
      <c r="C43" s="121">
        <v>1</v>
      </c>
      <c r="D43" s="92">
        <f>+D31*$B$41</f>
        <v>0</v>
      </c>
      <c r="E43" s="80">
        <f>C43*D43</f>
        <v>0</v>
      </c>
      <c r="F43" s="122" t="str">
        <f>IF(D43&gt;B43,"ERROR TARIFA","")</f>
        <v/>
      </c>
    </row>
    <row r="44" spans="1:13" ht="32.1" customHeight="1" x14ac:dyDescent="0.35">
      <c r="A44" s="120" t="s">
        <v>39</v>
      </c>
      <c r="B44" s="92">
        <f t="shared" ref="B44:B51" si="7">+B32*$B$41</f>
        <v>58.713000000000001</v>
      </c>
      <c r="C44" s="121">
        <v>0</v>
      </c>
      <c r="D44" s="92">
        <f t="shared" ref="D44:D51" si="8">+D32*$B$41</f>
        <v>0</v>
      </c>
      <c r="E44" s="80">
        <f t="shared" ref="E44:E51" si="9">C44*D44</f>
        <v>0</v>
      </c>
      <c r="F44" s="122" t="str">
        <f t="shared" ref="F44:F51" si="10">IF(D44&gt;B44,"ERROR TARIFA","")</f>
        <v/>
      </c>
    </row>
    <row r="45" spans="1:13" ht="32.1" customHeight="1" x14ac:dyDescent="0.35">
      <c r="A45" s="120" t="s">
        <v>40</v>
      </c>
      <c r="B45" s="92">
        <f t="shared" si="7"/>
        <v>74.262</v>
      </c>
      <c r="C45" s="121">
        <v>1</v>
      </c>
      <c r="D45" s="92">
        <f t="shared" si="8"/>
        <v>0</v>
      </c>
      <c r="E45" s="80">
        <f t="shared" si="9"/>
        <v>0</v>
      </c>
      <c r="F45" s="122" t="str">
        <f t="shared" si="10"/>
        <v/>
      </c>
      <c r="J45" s="132"/>
    </row>
    <row r="46" spans="1:13" ht="32.1" customHeight="1" x14ac:dyDescent="0.35">
      <c r="A46" s="120" t="s">
        <v>31</v>
      </c>
      <c r="B46" s="92">
        <f t="shared" si="7"/>
        <v>109.29599999999999</v>
      </c>
      <c r="C46" s="121">
        <v>0</v>
      </c>
      <c r="D46" s="92">
        <f t="shared" si="8"/>
        <v>0</v>
      </c>
      <c r="E46" s="80">
        <f t="shared" si="9"/>
        <v>0</v>
      </c>
      <c r="F46" s="122" t="str">
        <f t="shared" si="10"/>
        <v/>
      </c>
      <c r="J46" s="132"/>
    </row>
    <row r="47" spans="1:13" ht="32.1" customHeight="1" x14ac:dyDescent="0.35">
      <c r="A47" s="120" t="s">
        <v>41</v>
      </c>
      <c r="B47" s="92">
        <f t="shared" si="7"/>
        <v>148.40100000000001</v>
      </c>
      <c r="C47" s="121">
        <v>1</v>
      </c>
      <c r="D47" s="92">
        <f t="shared" si="8"/>
        <v>0</v>
      </c>
      <c r="E47" s="80">
        <f t="shared" si="9"/>
        <v>0</v>
      </c>
      <c r="F47" s="122" t="str">
        <f t="shared" si="10"/>
        <v/>
      </c>
      <c r="J47" s="132"/>
    </row>
    <row r="48" spans="1:13" ht="32.1" customHeight="1" x14ac:dyDescent="0.35">
      <c r="A48" s="120" t="s">
        <v>42</v>
      </c>
      <c r="B48" s="92">
        <f t="shared" si="7"/>
        <v>199.10399999999998</v>
      </c>
      <c r="C48" s="121">
        <v>0</v>
      </c>
      <c r="D48" s="92">
        <f t="shared" si="8"/>
        <v>0</v>
      </c>
      <c r="E48" s="80">
        <f t="shared" si="9"/>
        <v>0</v>
      </c>
      <c r="F48" s="122" t="str">
        <f t="shared" si="10"/>
        <v/>
      </c>
      <c r="J48" s="132"/>
    </row>
    <row r="49" spans="1:20" ht="32.1" customHeight="1" x14ac:dyDescent="0.35">
      <c r="A49" s="120" t="s">
        <v>43</v>
      </c>
      <c r="B49" s="92">
        <f t="shared" si="7"/>
        <v>266.07</v>
      </c>
      <c r="C49" s="121">
        <v>0</v>
      </c>
      <c r="D49" s="92">
        <f t="shared" si="8"/>
        <v>0</v>
      </c>
      <c r="E49" s="80">
        <f t="shared" si="9"/>
        <v>0</v>
      </c>
      <c r="F49" s="122" t="str">
        <f t="shared" si="10"/>
        <v/>
      </c>
      <c r="J49" s="132"/>
    </row>
    <row r="50" spans="1:20" ht="32.1" customHeight="1" x14ac:dyDescent="0.35">
      <c r="A50" s="120" t="s">
        <v>32</v>
      </c>
      <c r="B50" s="92">
        <f t="shared" si="7"/>
        <v>342.363</v>
      </c>
      <c r="C50" s="121">
        <v>0</v>
      </c>
      <c r="D50" s="92">
        <f t="shared" si="8"/>
        <v>0</v>
      </c>
      <c r="E50" s="80">
        <f t="shared" si="9"/>
        <v>0</v>
      </c>
      <c r="F50" s="122" t="str">
        <f t="shared" si="10"/>
        <v/>
      </c>
      <c r="G50" s="145"/>
      <c r="J50" s="132"/>
    </row>
    <row r="51" spans="1:20" ht="39.75" customHeight="1" x14ac:dyDescent="0.35">
      <c r="A51" s="120" t="s">
        <v>33</v>
      </c>
      <c r="B51" s="92">
        <f t="shared" si="7"/>
        <v>436.79399999999998</v>
      </c>
      <c r="C51" s="121">
        <v>0</v>
      </c>
      <c r="D51" s="92">
        <f t="shared" si="8"/>
        <v>0</v>
      </c>
      <c r="E51" s="80">
        <f t="shared" si="9"/>
        <v>0</v>
      </c>
      <c r="F51" s="122" t="str">
        <f t="shared" si="10"/>
        <v/>
      </c>
      <c r="G51" s="19"/>
      <c r="J51" s="132"/>
    </row>
    <row r="52" spans="1:20" ht="32.1" customHeight="1" x14ac:dyDescent="0.35">
      <c r="D52" s="135"/>
      <c r="E52" s="146">
        <f>SUM(E43:E50)</f>
        <v>0</v>
      </c>
      <c r="F52" s="114"/>
    </row>
    <row r="53" spans="1:20" ht="32.1" customHeight="1" x14ac:dyDescent="0.35">
      <c r="A53" s="147" t="s">
        <v>66</v>
      </c>
      <c r="E53" s="83"/>
      <c r="F53" s="114"/>
    </row>
    <row r="54" spans="1:20" ht="32.1" customHeight="1" x14ac:dyDescent="0.35">
      <c r="A54" s="116" t="s">
        <v>29</v>
      </c>
      <c r="B54" s="117" t="s">
        <v>53</v>
      </c>
      <c r="C54" s="118" t="s">
        <v>54</v>
      </c>
      <c r="D54" s="117" t="s">
        <v>25</v>
      </c>
      <c r="E54" s="117" t="s">
        <v>5</v>
      </c>
      <c r="F54" s="114"/>
      <c r="H54" s="145"/>
      <c r="I54" s="145"/>
    </row>
    <row r="55" spans="1:20" ht="32.1" customHeight="1" x14ac:dyDescent="0.35">
      <c r="A55" s="120" t="s">
        <v>30</v>
      </c>
      <c r="B55" s="92">
        <v>281.61</v>
      </c>
      <c r="C55" s="121">
        <v>1</v>
      </c>
      <c r="D55" s="92"/>
      <c r="E55" s="80">
        <f>C55*D55</f>
        <v>0</v>
      </c>
      <c r="F55" s="122" t="str">
        <f>IF(D55&gt;B55,"ERROR TARIFA","")</f>
        <v/>
      </c>
    </row>
    <row r="56" spans="1:20" ht="32.1" customHeight="1" x14ac:dyDescent="0.35">
      <c r="A56" s="120" t="s">
        <v>39</v>
      </c>
      <c r="B56" s="92">
        <v>293.57</v>
      </c>
      <c r="C56" s="121">
        <v>0</v>
      </c>
      <c r="D56" s="92"/>
      <c r="E56" s="80">
        <f t="shared" ref="E56:E63" si="11">C56*D56</f>
        <v>0</v>
      </c>
      <c r="F56" s="122" t="str">
        <f t="shared" ref="F56:F63" si="12">IF(D56&gt;B56,"ERROR TARIFA","")</f>
        <v/>
      </c>
      <c r="M56" s="148"/>
      <c r="S56" s="149"/>
      <c r="T56" s="149"/>
    </row>
    <row r="57" spans="1:20" ht="32.1" customHeight="1" x14ac:dyDescent="0.35">
      <c r="A57" s="120" t="s">
        <v>40</v>
      </c>
      <c r="B57" s="92">
        <v>371.3</v>
      </c>
      <c r="C57" s="121">
        <v>1</v>
      </c>
      <c r="D57" s="92"/>
      <c r="E57" s="80">
        <f t="shared" si="11"/>
        <v>0</v>
      </c>
      <c r="F57" s="122" t="str">
        <f t="shared" si="12"/>
        <v/>
      </c>
      <c r="M57" s="150"/>
      <c r="N57" s="151"/>
      <c r="O57" s="151"/>
      <c r="P57" s="151"/>
      <c r="S57" s="150"/>
      <c r="T57" s="150"/>
    </row>
    <row r="58" spans="1:20" ht="32.1" customHeight="1" x14ac:dyDescent="0.35">
      <c r="A58" s="120" t="s">
        <v>31</v>
      </c>
      <c r="B58" s="92">
        <v>546.49</v>
      </c>
      <c r="C58" s="121">
        <v>0</v>
      </c>
      <c r="D58" s="92"/>
      <c r="E58" s="80">
        <f t="shared" si="11"/>
        <v>0</v>
      </c>
      <c r="F58" s="122" t="str">
        <f t="shared" si="12"/>
        <v/>
      </c>
      <c r="M58" s="150"/>
      <c r="N58" s="151"/>
      <c r="O58" s="151"/>
      <c r="P58" s="151"/>
      <c r="S58" s="150"/>
      <c r="T58" s="150"/>
    </row>
    <row r="59" spans="1:20" ht="32.1" customHeight="1" x14ac:dyDescent="0.35">
      <c r="A59" s="120" t="s">
        <v>41</v>
      </c>
      <c r="B59" s="92">
        <v>742</v>
      </c>
      <c r="C59" s="121">
        <v>1</v>
      </c>
      <c r="D59" s="92"/>
      <c r="E59" s="80">
        <f t="shared" si="11"/>
        <v>0</v>
      </c>
      <c r="F59" s="122" t="str">
        <f t="shared" si="12"/>
        <v/>
      </c>
      <c r="M59" s="150"/>
      <c r="N59" s="151"/>
      <c r="O59" s="151"/>
      <c r="P59" s="151"/>
      <c r="S59" s="150"/>
      <c r="T59" s="150"/>
    </row>
    <row r="60" spans="1:20" ht="32.1" customHeight="1" x14ac:dyDescent="0.35">
      <c r="A60" s="120" t="s">
        <v>42</v>
      </c>
      <c r="B60" s="92">
        <v>995.52</v>
      </c>
      <c r="C60" s="121">
        <v>0</v>
      </c>
      <c r="D60" s="92"/>
      <c r="E60" s="80">
        <f t="shared" si="11"/>
        <v>0</v>
      </c>
      <c r="F60" s="122" t="str">
        <f t="shared" si="12"/>
        <v/>
      </c>
      <c r="M60" s="150"/>
      <c r="N60" s="151"/>
      <c r="O60" s="151"/>
      <c r="P60" s="151"/>
      <c r="S60" s="150"/>
      <c r="T60" s="150"/>
    </row>
    <row r="61" spans="1:20" ht="32.1" customHeight="1" x14ac:dyDescent="0.35">
      <c r="A61" s="120" t="s">
        <v>43</v>
      </c>
      <c r="B61" s="92">
        <v>1330.35</v>
      </c>
      <c r="C61" s="121">
        <v>0</v>
      </c>
      <c r="D61" s="92"/>
      <c r="E61" s="80">
        <f t="shared" si="11"/>
        <v>0</v>
      </c>
      <c r="F61" s="122" t="str">
        <f t="shared" si="12"/>
        <v/>
      </c>
      <c r="M61" s="150"/>
      <c r="N61" s="151"/>
      <c r="O61" s="151"/>
      <c r="P61" s="151"/>
      <c r="S61" s="150"/>
      <c r="T61" s="150"/>
    </row>
    <row r="62" spans="1:20" ht="32.1" customHeight="1" x14ac:dyDescent="0.35">
      <c r="A62" s="120" t="s">
        <v>32</v>
      </c>
      <c r="B62" s="92">
        <v>1711.82</v>
      </c>
      <c r="C62" s="121">
        <v>0</v>
      </c>
      <c r="D62" s="92"/>
      <c r="E62" s="80">
        <f t="shared" si="11"/>
        <v>0</v>
      </c>
      <c r="F62" s="122" t="str">
        <f t="shared" si="12"/>
        <v/>
      </c>
      <c r="M62" s="150"/>
      <c r="N62" s="151"/>
      <c r="O62" s="151"/>
      <c r="P62" s="151"/>
      <c r="S62" s="150"/>
      <c r="T62" s="150"/>
    </row>
    <row r="63" spans="1:20" ht="32.1" customHeight="1" x14ac:dyDescent="0.35">
      <c r="A63" s="120" t="s">
        <v>33</v>
      </c>
      <c r="B63" s="92">
        <v>2183.9699999999998</v>
      </c>
      <c r="C63" s="121">
        <v>0</v>
      </c>
      <c r="D63" s="92"/>
      <c r="E63" s="80">
        <f t="shared" si="11"/>
        <v>0</v>
      </c>
      <c r="F63" s="122" t="str">
        <f t="shared" si="12"/>
        <v/>
      </c>
      <c r="G63" s="145"/>
      <c r="M63" s="150"/>
      <c r="N63" s="151"/>
      <c r="O63" s="151"/>
      <c r="P63" s="151"/>
      <c r="S63" s="150"/>
      <c r="T63" s="150"/>
    </row>
    <row r="64" spans="1:20" ht="32.1" customHeight="1" x14ac:dyDescent="0.35">
      <c r="D64" s="135"/>
      <c r="E64" s="80">
        <f>SUM(E55:E63)</f>
        <v>0</v>
      </c>
      <c r="F64" s="114"/>
    </row>
    <row r="65" spans="1:13" ht="32.1" customHeight="1" x14ac:dyDescent="0.35">
      <c r="A65" s="152" t="s">
        <v>67</v>
      </c>
      <c r="E65" s="83"/>
      <c r="F65" s="114" t="str">
        <f>IF(D65&gt;B65,"ERROR TARIFA","")</f>
        <v/>
      </c>
    </row>
    <row r="66" spans="1:13" ht="32.1" customHeight="1" x14ac:dyDescent="0.35">
      <c r="A66" s="116" t="s">
        <v>29</v>
      </c>
      <c r="B66" s="117" t="s">
        <v>53</v>
      </c>
      <c r="C66" s="118" t="s">
        <v>54</v>
      </c>
      <c r="D66" s="117" t="s">
        <v>25</v>
      </c>
      <c r="E66" s="117" t="s">
        <v>5</v>
      </c>
      <c r="F66" s="114"/>
    </row>
    <row r="67" spans="1:13" ht="32.1" customHeight="1" x14ac:dyDescent="0.35">
      <c r="A67" s="153" t="s">
        <v>30</v>
      </c>
      <c r="B67" s="92">
        <v>140.36000000000001</v>
      </c>
      <c r="C67" s="121">
        <v>1</v>
      </c>
      <c r="D67" s="92"/>
      <c r="E67" s="100">
        <f>C67*D67</f>
        <v>0</v>
      </c>
      <c r="F67" s="122" t="str">
        <f>IF(D67&gt;B67,"ERROR TARIFA","")</f>
        <v/>
      </c>
    </row>
    <row r="68" spans="1:13" ht="32.1" customHeight="1" x14ac:dyDescent="0.35">
      <c r="A68" s="153" t="s">
        <v>39</v>
      </c>
      <c r="B68" s="92">
        <v>140.36000000000001</v>
      </c>
      <c r="C68" s="121">
        <v>0</v>
      </c>
      <c r="D68" s="92"/>
      <c r="E68" s="100">
        <f t="shared" ref="E68:E75" si="13">C68*D68</f>
        <v>0</v>
      </c>
      <c r="F68" s="122" t="str">
        <f t="shared" ref="F68:F75" si="14">IF(D68&gt;B68,"ERROR TARIFA","")</f>
        <v/>
      </c>
    </row>
    <row r="69" spans="1:13" ht="32.1" customHeight="1" x14ac:dyDescent="0.35">
      <c r="A69" s="153" t="s">
        <v>40</v>
      </c>
      <c r="B69" s="92">
        <v>140.36000000000001</v>
      </c>
      <c r="C69" s="121">
        <v>1</v>
      </c>
      <c r="D69" s="92"/>
      <c r="E69" s="100">
        <f t="shared" si="13"/>
        <v>0</v>
      </c>
      <c r="F69" s="122" t="str">
        <f t="shared" si="14"/>
        <v/>
      </c>
    </row>
    <row r="70" spans="1:13" ht="32.1" customHeight="1" x14ac:dyDescent="0.35">
      <c r="A70" s="153" t="s">
        <v>31</v>
      </c>
      <c r="B70" s="92">
        <v>216.44</v>
      </c>
      <c r="C70" s="121">
        <v>0</v>
      </c>
      <c r="D70" s="92"/>
      <c r="E70" s="100">
        <f t="shared" si="13"/>
        <v>0</v>
      </c>
      <c r="F70" s="122" t="str">
        <f t="shared" si="14"/>
        <v/>
      </c>
    </row>
    <row r="71" spans="1:13" ht="32.1" customHeight="1" x14ac:dyDescent="0.35">
      <c r="A71" s="153" t="s">
        <v>41</v>
      </c>
      <c r="B71" s="92">
        <v>216.44</v>
      </c>
      <c r="C71" s="121">
        <v>1</v>
      </c>
      <c r="D71" s="92"/>
      <c r="E71" s="100">
        <f t="shared" si="13"/>
        <v>0</v>
      </c>
      <c r="F71" s="122" t="str">
        <f t="shared" si="14"/>
        <v/>
      </c>
    </row>
    <row r="72" spans="1:13" ht="32.1" customHeight="1" x14ac:dyDescent="0.35">
      <c r="A72" s="153" t="s">
        <v>42</v>
      </c>
      <c r="B72" s="92">
        <v>288.58</v>
      </c>
      <c r="C72" s="121">
        <v>0</v>
      </c>
      <c r="D72" s="92"/>
      <c r="E72" s="100">
        <f t="shared" si="13"/>
        <v>0</v>
      </c>
      <c r="F72" s="122" t="str">
        <f t="shared" si="14"/>
        <v/>
      </c>
    </row>
    <row r="73" spans="1:13" ht="32.1" customHeight="1" x14ac:dyDescent="0.35">
      <c r="A73" s="153" t="s">
        <v>43</v>
      </c>
      <c r="B73" s="92">
        <v>288.58</v>
      </c>
      <c r="C73" s="121">
        <v>0</v>
      </c>
      <c r="D73" s="92"/>
      <c r="E73" s="100">
        <f t="shared" si="13"/>
        <v>0</v>
      </c>
      <c r="F73" s="122" t="str">
        <f t="shared" si="14"/>
        <v/>
      </c>
    </row>
    <row r="74" spans="1:13" ht="25.5" customHeight="1" x14ac:dyDescent="0.35">
      <c r="A74" s="153" t="s">
        <v>32</v>
      </c>
      <c r="B74" s="92">
        <v>388.26</v>
      </c>
      <c r="C74" s="121">
        <v>0</v>
      </c>
      <c r="D74" s="92"/>
      <c r="E74" s="100">
        <f t="shared" si="13"/>
        <v>0</v>
      </c>
      <c r="F74" s="122" t="str">
        <f t="shared" si="14"/>
        <v/>
      </c>
    </row>
    <row r="75" spans="1:13" ht="24" customHeight="1" x14ac:dyDescent="0.35">
      <c r="A75" s="153" t="s">
        <v>33</v>
      </c>
      <c r="B75" s="92">
        <v>388.26</v>
      </c>
      <c r="C75" s="121">
        <v>0</v>
      </c>
      <c r="D75" s="92"/>
      <c r="E75" s="100">
        <f t="shared" si="13"/>
        <v>0</v>
      </c>
      <c r="F75" s="122" t="str">
        <f t="shared" si="14"/>
        <v/>
      </c>
      <c r="G75" s="19"/>
    </row>
    <row r="76" spans="1:13" ht="25.5" customHeight="1" x14ac:dyDescent="0.35">
      <c r="D76" s="135"/>
      <c r="E76" s="80">
        <f>SUM(E67:E75)</f>
        <v>0</v>
      </c>
      <c r="F76" s="114"/>
    </row>
    <row r="77" spans="1:13" x14ac:dyDescent="0.35">
      <c r="F77" s="114"/>
    </row>
    <row r="78" spans="1:13" ht="33" customHeight="1" x14ac:dyDescent="0.35">
      <c r="A78" s="116" t="s">
        <v>29</v>
      </c>
      <c r="B78" s="117" t="s">
        <v>53</v>
      </c>
      <c r="C78" s="118" t="s">
        <v>54</v>
      </c>
      <c r="D78" s="117" t="s">
        <v>25</v>
      </c>
      <c r="E78" s="117" t="s">
        <v>5</v>
      </c>
      <c r="F78" s="114"/>
      <c r="H78" s="19"/>
      <c r="I78" s="19"/>
      <c r="J78" s="19"/>
      <c r="K78" s="19"/>
      <c r="L78" s="19"/>
      <c r="M78" s="19"/>
    </row>
    <row r="79" spans="1:13" ht="24.95" customHeight="1" x14ac:dyDescent="0.35">
      <c r="A79" s="154" t="s">
        <v>68</v>
      </c>
      <c r="B79" s="155">
        <v>3000</v>
      </c>
      <c r="C79" s="156">
        <v>1</v>
      </c>
      <c r="D79" s="92">
        <f>+B79*C79</f>
        <v>3000</v>
      </c>
      <c r="E79" s="92">
        <f>+D79*C79</f>
        <v>3000</v>
      </c>
      <c r="F79" s="114"/>
      <c r="H79" s="110"/>
      <c r="I79" s="110"/>
    </row>
    <row r="80" spans="1:13" ht="24.95" customHeight="1" x14ac:dyDescent="0.35">
      <c r="A80" s="154" t="s">
        <v>69</v>
      </c>
      <c r="B80" s="155">
        <v>1000</v>
      </c>
      <c r="C80" s="156">
        <v>1</v>
      </c>
      <c r="D80" s="92">
        <f>+B80*C80</f>
        <v>1000</v>
      </c>
      <c r="E80" s="92">
        <f>+D80*C80</f>
        <v>1000</v>
      </c>
      <c r="F80" s="114"/>
      <c r="J80" s="157"/>
    </row>
    <row r="81" spans="1:12" ht="30" customHeight="1" x14ac:dyDescent="0.35">
      <c r="A81" s="200" t="s">
        <v>70</v>
      </c>
      <c r="B81" s="200"/>
      <c r="C81" s="200"/>
      <c r="D81" s="200"/>
      <c r="E81" s="92">
        <f>SUM(E79:E80)</f>
        <v>4000</v>
      </c>
      <c r="F81" s="114"/>
      <c r="J81" s="158"/>
    </row>
    <row r="82" spans="1:12" ht="24.95" customHeight="1" x14ac:dyDescent="0.35">
      <c r="F82" s="114"/>
      <c r="J82" s="158"/>
      <c r="L82" s="119"/>
    </row>
    <row r="83" spans="1:12" ht="16.5" customHeight="1" x14ac:dyDescent="0.35">
      <c r="A83" s="201" t="s">
        <v>7</v>
      </c>
      <c r="B83" s="202"/>
      <c r="C83" s="202"/>
      <c r="D83" s="202"/>
      <c r="F83" s="114"/>
    </row>
    <row r="84" spans="1:12" ht="42.75" customHeight="1" x14ac:dyDescent="0.35">
      <c r="A84" s="201"/>
      <c r="B84" s="202"/>
      <c r="C84" s="202"/>
      <c r="D84" s="202"/>
      <c r="E84" s="19"/>
      <c r="F84" s="159"/>
      <c r="G84" s="19"/>
      <c r="H84" s="160"/>
      <c r="I84" s="160"/>
    </row>
    <row r="85" spans="1:12" x14ac:dyDescent="0.35">
      <c r="A85" s="161"/>
      <c r="B85" s="162"/>
      <c r="C85" s="110"/>
      <c r="D85" s="162"/>
      <c r="E85" s="163"/>
      <c r="F85" s="164"/>
      <c r="G85" s="110"/>
    </row>
    <row r="86" spans="1:12" x14ac:dyDescent="0.35">
      <c r="A86" s="165"/>
      <c r="F86" s="114"/>
    </row>
    <row r="87" spans="1:12" ht="141" customHeight="1" x14ac:dyDescent="0.35">
      <c r="A87" s="166" t="s">
        <v>71</v>
      </c>
      <c r="B87" s="19"/>
      <c r="C87" s="19"/>
      <c r="D87" s="19"/>
      <c r="E87" s="19"/>
      <c r="F87" s="159"/>
    </row>
    <row r="88" spans="1:12" x14ac:dyDescent="0.35">
      <c r="A88" s="165"/>
      <c r="F88" s="114"/>
    </row>
    <row r="89" spans="1:12" x14ac:dyDescent="0.35">
      <c r="A89" s="165"/>
      <c r="F89" s="114"/>
    </row>
    <row r="90" spans="1:12" ht="39" customHeight="1" x14ac:dyDescent="0.35">
      <c r="B90" s="203" t="s">
        <v>26</v>
      </c>
      <c r="C90" s="204"/>
      <c r="D90" s="205"/>
      <c r="E90" s="206">
        <f>+E81+E76+E64+E52+E27+E22+E12+E40</f>
        <v>4000</v>
      </c>
      <c r="F90" s="207"/>
    </row>
    <row r="91" spans="1:12" x14ac:dyDescent="0.35">
      <c r="A91" s="167"/>
      <c r="B91" s="136"/>
      <c r="C91" s="168"/>
      <c r="F91" s="169"/>
      <c r="G91" s="170"/>
    </row>
    <row r="92" spans="1:12" ht="52.5" customHeight="1" x14ac:dyDescent="0.35">
      <c r="A92" s="193" t="s">
        <v>28</v>
      </c>
      <c r="B92" s="194"/>
      <c r="C92" s="194"/>
      <c r="D92" s="194"/>
      <c r="E92" s="194"/>
      <c r="F92" s="69"/>
      <c r="G92" s="68"/>
    </row>
    <row r="93" spans="1:12" ht="18.75" customHeight="1" x14ac:dyDescent="0.35">
      <c r="A93" s="165"/>
      <c r="F93" s="114"/>
    </row>
    <row r="94" spans="1:12" ht="63.75" customHeight="1" x14ac:dyDescent="0.35">
      <c r="A94" s="171" t="s">
        <v>27</v>
      </c>
      <c r="B94" s="172"/>
      <c r="F94" s="114"/>
    </row>
    <row r="95" spans="1:12" x14ac:dyDescent="0.35">
      <c r="A95" s="173"/>
      <c r="B95" s="172"/>
      <c r="F95" s="114"/>
    </row>
    <row r="96" spans="1:12" x14ac:dyDescent="0.35">
      <c r="A96" s="165"/>
      <c r="F96" s="114"/>
    </row>
    <row r="97" spans="1:6" x14ac:dyDescent="0.35">
      <c r="A97" s="174"/>
      <c r="B97" s="175"/>
      <c r="C97" s="175"/>
      <c r="D97" s="175"/>
      <c r="E97" s="176"/>
      <c r="F97" s="177"/>
    </row>
  </sheetData>
  <mergeCells count="8">
    <mergeCell ref="A92:E92"/>
    <mergeCell ref="A1:F1"/>
    <mergeCell ref="A2:F2"/>
    <mergeCell ref="A28:D28"/>
    <mergeCell ref="A81:D81"/>
    <mergeCell ref="A83:D84"/>
    <mergeCell ref="B90:D90"/>
    <mergeCell ref="E90:F90"/>
  </mergeCells>
  <conditionalFormatting sqref="B79:B80">
    <cfRule type="top10" priority="2" rank="10"/>
  </conditionalFormatting>
  <conditionalFormatting sqref="C41 B40">
    <cfRule type="top10" priority="1" rank="10"/>
  </conditionalFormatting>
  <conditionalFormatting sqref="C79:C80">
    <cfRule type="top10" priority="3" rank="10"/>
  </conditionalFormatting>
  <pageMargins left="0.25" right="0.25" top="0.75" bottom="0.75" header="0.3" footer="0.3"/>
  <pageSetup paperSize="9" scale="42" orientation="landscape" r:id="rId1"/>
  <rowBreaks count="1" manualBreakCount="1"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Lleida</vt:lpstr>
      <vt:lpstr>Ferrol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Martin   Laura</cp:lastModifiedBy>
  <cp:lastPrinted>2024-05-28T08:36:03Z</cp:lastPrinted>
  <dcterms:created xsi:type="dcterms:W3CDTF">2023-02-06T12:14:19Z</dcterms:created>
  <dcterms:modified xsi:type="dcterms:W3CDTF">2026-08-03T08:34:43Z</dcterms:modified>
</cp:coreProperties>
</file>