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0000 - SUCURSALS ASISTENCIALS - EQUIPS ESTERILITZADORS\MANTENIMENT\"/>
    </mc:Choice>
  </mc:AlternateContent>
  <xr:revisionPtr revIDLastSave="0" documentId="8_{F081FDFC-976D-4526-83B8-945814E2A615}" xr6:coauthVersionLast="47" xr6:coauthVersionMax="47" xr10:uidLastSave="{00000000-0000-0000-0000-000000000000}"/>
  <bookViews>
    <workbookView xWindow="28680" yWindow="-120" windowWidth="29040" windowHeight="15720" xr2:uid="{9F85DEF4-D337-4B6E-9987-A1044DF4DA5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6" i="1" l="1"/>
  <c r="V24" i="1"/>
  <c r="K11" i="1"/>
  <c r="S25" i="1"/>
  <c r="Q25" i="1"/>
  <c r="O25" i="1"/>
  <c r="M25" i="1"/>
  <c r="T21" i="1"/>
  <c r="T20" i="1"/>
  <c r="T19" i="1"/>
  <c r="T18" i="1"/>
  <c r="T17" i="1"/>
  <c r="K16" i="1"/>
  <c r="U16" i="1" s="1"/>
  <c r="V16" i="1" s="1"/>
  <c r="T14" i="1"/>
  <c r="T13" i="1"/>
  <c r="K13" i="1"/>
  <c r="U13" i="1" s="1"/>
  <c r="V13" i="1" s="1"/>
  <c r="T12" i="1"/>
  <c r="K12" i="1"/>
  <c r="T11" i="1"/>
  <c r="T25" i="1" l="1"/>
  <c r="U11" i="1"/>
  <c r="U12" i="1"/>
  <c r="V12" i="1" s="1"/>
  <c r="K17" i="1"/>
  <c r="U17" i="1" s="1"/>
  <c r="V17" i="1" s="1"/>
  <c r="K18" i="1"/>
  <c r="U18" i="1" s="1"/>
  <c r="V18" i="1" s="1"/>
  <c r="K19" i="1"/>
  <c r="U19" i="1" s="1"/>
  <c r="V19" i="1" s="1"/>
  <c r="K20" i="1"/>
  <c r="U20" i="1" s="1"/>
  <c r="V20" i="1" s="1"/>
  <c r="K21" i="1"/>
  <c r="U21" i="1" s="1"/>
  <c r="V21" i="1" s="1"/>
  <c r="G25" i="1"/>
  <c r="K14" i="1"/>
  <c r="U14" i="1" s="1"/>
  <c r="V14" i="1" s="1"/>
  <c r="K15" i="1"/>
  <c r="U15" i="1" s="1"/>
  <c r="V15" i="1" s="1"/>
  <c r="V11" i="1" l="1"/>
  <c r="V25" i="1" s="1"/>
  <c r="V27" i="1" s="1"/>
  <c r="U25" i="1"/>
  <c r="U27" i="1" s="1"/>
  <c r="H25" i="1"/>
  <c r="I25" i="1" s="1"/>
  <c r="J25" i="1" s="1"/>
  <c r="K25" i="1" l="1"/>
</calcChain>
</file>

<file path=xl/sharedStrings.xml><?xml version="1.0" encoding="utf-8"?>
<sst xmlns="http://schemas.openxmlformats.org/spreadsheetml/2006/main" count="99" uniqueCount="63">
  <si>
    <t>MUTUA INTERCOMARCAL - PROPUESTA MANTENIMIENTO PARA EQUIPOS ESTERILIZACIÓN (4 AÑOS)</t>
  </si>
  <si>
    <t>DATOS CLIENTE</t>
  </si>
  <si>
    <t>DATOS EQUIPOS</t>
  </si>
  <si>
    <t>CENTRO</t>
  </si>
  <si>
    <t>MÁQUINA/MODELO</t>
  </si>
  <si>
    <t>Nº SERIE / FABRICACIÓN</t>
  </si>
  <si>
    <t>Nº VISITAS ANUALES</t>
  </si>
  <si>
    <t>INSPECCIONES A REALIZAR PRIMER AÑO</t>
  </si>
  <si>
    <t>IMPORTE PRIMER AÑO</t>
  </si>
  <si>
    <t>INSPECCIONES A REALIZAR SEGUNDO AÑO</t>
  </si>
  <si>
    <t>IMPORTE SEGUNDO AÑO</t>
  </si>
  <si>
    <t>INSPECCIONES A REALIZAR TERCER AÑO</t>
  </si>
  <si>
    <t>IMPORTE TERCER AÑO</t>
  </si>
  <si>
    <t>INSPECCIONES A REALIZAR CUARTO AÑO</t>
  </si>
  <si>
    <t>IMPORTE CUARTO AÑO</t>
  </si>
  <si>
    <t>PRECIO MTO. TÉCNICO LEGAL 4 AÑOS</t>
  </si>
  <si>
    <t>ESTERILIZADOR MINICLAVE 21 EX</t>
  </si>
  <si>
    <t>E-17338</t>
  </si>
  <si>
    <t xml:space="preserve">NIVEL A </t>
  </si>
  <si>
    <t>NIVEL B</t>
  </si>
  <si>
    <t>NIVEL A</t>
  </si>
  <si>
    <t>ESTERILIZADOR 21ED PLUS</t>
  </si>
  <si>
    <t>NIVEL C</t>
  </si>
  <si>
    <t>ESTERILIZADOR NEWMED MOD. KRONOS B 23</t>
  </si>
  <si>
    <t>KB2NAK1567</t>
  </si>
  <si>
    <t>ESTERILIZADOR MINICLAVE 21 LTS</t>
  </si>
  <si>
    <t>ESTERILIZADOR STURDY SA 230 FA</t>
  </si>
  <si>
    <t>MINICLAVE NEWMED ENERGY-23</t>
  </si>
  <si>
    <t>ENE23B1848</t>
  </si>
  <si>
    <t xml:space="preserve">ESTERILIZADOR 21ED </t>
  </si>
  <si>
    <t>E-17336</t>
  </si>
  <si>
    <t>SUBTOTALES=</t>
  </si>
  <si>
    <t>Notas y Observaciones:</t>
  </si>
  <si>
    <r>
      <t xml:space="preserve">IMPORTE TOTAL </t>
    </r>
    <r>
      <rPr>
        <b/>
        <sz val="12"/>
        <color theme="9" tint="-0.249977111117893"/>
        <rFont val="Calibri"/>
        <family val="2"/>
        <scheme val="minor"/>
      </rPr>
      <t>POR CENTRO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2"/>
        <scheme val="minor"/>
      </rPr>
      <t>4 AÑOS</t>
    </r>
    <r>
      <rPr>
        <b/>
        <sz val="12"/>
        <color theme="1"/>
        <rFont val="Calibri"/>
        <family val="2"/>
        <scheme val="minor"/>
      </rPr>
      <t xml:space="preserve"> (sin IVA)</t>
    </r>
  </si>
  <si>
    <r>
      <t xml:space="preserve">IMPORTE TOTAL </t>
    </r>
    <r>
      <rPr>
        <b/>
        <sz val="12"/>
        <color theme="9" tint="-0.249977111117893"/>
        <rFont val="Calibri"/>
        <family val="2"/>
        <scheme val="minor"/>
      </rPr>
      <t>POR CENTRO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2"/>
        <scheme val="minor"/>
      </rPr>
      <t>ANUAL</t>
    </r>
    <r>
      <rPr>
        <b/>
        <sz val="12"/>
        <color theme="1"/>
        <rFont val="Calibri"/>
        <family val="2"/>
        <scheme val="minor"/>
      </rPr>
      <t xml:space="preserve"> (sin IVA)</t>
    </r>
  </si>
  <si>
    <r>
      <rPr>
        <b/>
        <sz val="14"/>
        <color theme="1"/>
        <rFont val="Calibri"/>
        <family val="2"/>
        <scheme val="minor"/>
      </rPr>
      <t>PREVENTIVO (VO) -</t>
    </r>
    <r>
      <rPr>
        <sz val="14"/>
        <color theme="1"/>
        <rFont val="Calibri"/>
        <family val="2"/>
        <scheme val="minor"/>
      </rPr>
      <t xml:space="preserve"> Inlcuye el desplazamiento y toda la mano de obra de la revisión preventiva anual que se le realiza a los equipos.</t>
    </r>
  </si>
  <si>
    <t>* Las inspecciones indicadas en la tabla son para un vigencia del contrato - 4 Años</t>
  </si>
  <si>
    <t>Coberturas de las diferentes modalidades del contrato mantenimiento.</t>
  </si>
  <si>
    <t>PROPUESTA MANTENIMIENTO - PREVENTIVO                                                                                                                                                                                                                   VO=mantenimiento PREVENTIVO</t>
  </si>
  <si>
    <t>PROPUESTA MANTENIMIENTO - TÉCNICO LEGAL</t>
  </si>
  <si>
    <t>CODIGO</t>
  </si>
  <si>
    <t>BARCELONA</t>
  </si>
  <si>
    <t>L'HOSPITALET</t>
  </si>
  <si>
    <t>MOLLET DEL VALLES</t>
  </si>
  <si>
    <t>LLEIDA</t>
  </si>
  <si>
    <t>PALAU SOLITA i PLEGAMANS</t>
  </si>
  <si>
    <t>FIGUERES</t>
  </si>
  <si>
    <t>VIC</t>
  </si>
  <si>
    <t>MANRESA</t>
  </si>
  <si>
    <t>GIRONA</t>
  </si>
  <si>
    <t>PALMA DE MALLORCA</t>
  </si>
  <si>
    <t>EIVISSA</t>
  </si>
  <si>
    <t>PRIMER ÑO</t>
  </si>
  <si>
    <t>SEGUNDO AÑO</t>
  </si>
  <si>
    <t>TERCER AÑO</t>
  </si>
  <si>
    <t>CUARTO AÑO</t>
  </si>
  <si>
    <t>TOTAL MANTENIMINETO PREVENTIVO</t>
  </si>
  <si>
    <r>
      <rPr>
        <b/>
        <sz val="14"/>
        <rFont val="Calibri"/>
        <family val="2"/>
        <scheme val="minor"/>
      </rPr>
      <t>TÉCNICO LEGAL (TL) -</t>
    </r>
    <r>
      <rPr>
        <sz val="14"/>
        <rFont val="Calibri"/>
        <family val="2"/>
        <scheme val="minor"/>
      </rPr>
      <t xml:space="preserve"> Incluye la mano de obra, desplazamientos y dietas de los técnicos de Matachana y de los técnicos de la entidad de control (OCA), si procede, para realizar todas las inspecciones periódicas (Nivel A, Nivel B y Nivel C), que necesitan los recipientes a presión de los esterilizadores de vapor.</t>
    </r>
  </si>
  <si>
    <t>Reglamento de Equipo a Presión.  (cámara y generador vapor)</t>
  </si>
  <si>
    <t>MUTUA INTERCOMARCAL</t>
  </si>
  <si>
    <t>TRABAJOS NO DESCRITOS EN EL PRESENTE PLIEGO. SOLO SE PODRAN FACTURAR PREVIA AUTORIZACIÓN DE MUTUA INTERCOMARCAL</t>
  </si>
  <si>
    <t>OFERTA SALIDA PPT - MANTENIMIENTO EQUIPOS ESTERILIZACIÓN</t>
  </si>
  <si>
    <t>DIFERENCIA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</si>
</sst>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4" fontId="0" fillId="0" borderId="5" xfId="0" applyNumberFormat="1" applyBorder="1" applyAlignment="1">
      <alignment vertical="center" wrapText="1"/>
    </xf>
    <xf numFmtId="164" fontId="6" fillId="4" borderId="7" xfId="0" applyNumberFormat="1" applyFont="1" applyFill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164" fontId="6" fillId="5" borderId="7" xfId="0" applyNumberFormat="1" applyFont="1" applyFill="1" applyBorder="1" applyAlignment="1">
      <alignment horizontal="center" vertical="center" wrapText="1"/>
    </xf>
    <xf numFmtId="164" fontId="7" fillId="6" borderId="16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center" vertical="center" wrapText="1"/>
    </xf>
    <xf numFmtId="4" fontId="0" fillId="0" borderId="18" xfId="0" applyNumberFormat="1" applyBorder="1" applyAlignment="1">
      <alignment vertical="center" wrapText="1"/>
    </xf>
    <xf numFmtId="164" fontId="0" fillId="0" borderId="18" xfId="0" applyNumberFormat="1" applyBorder="1" applyAlignment="1">
      <alignment vertical="center" wrapText="1"/>
    </xf>
    <xf numFmtId="164" fontId="6" fillId="4" borderId="20" xfId="0" applyNumberFormat="1" applyFont="1" applyFill="1" applyBorder="1" applyAlignment="1">
      <alignment vertical="center" wrapText="1"/>
    </xf>
    <xf numFmtId="164" fontId="0" fillId="0" borderId="18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64" fontId="6" fillId="5" borderId="20" xfId="0" applyNumberFormat="1" applyFont="1" applyFill="1" applyBorder="1" applyAlignment="1">
      <alignment horizontal="center" vertical="center" wrapText="1"/>
    </xf>
    <xf numFmtId="164" fontId="0" fillId="0" borderId="17" xfId="0" applyNumberFormat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21" xfId="0" applyBorder="1" applyAlignment="1">
      <alignment horizontal="center" vertical="center" wrapText="1"/>
    </xf>
    <xf numFmtId="4" fontId="0" fillId="0" borderId="12" xfId="0" applyNumberFormat="1" applyBorder="1" applyAlignment="1">
      <alignment vertical="center" wrapText="1"/>
    </xf>
    <xf numFmtId="164" fontId="0" fillId="0" borderId="12" xfId="0" applyNumberFormat="1" applyBorder="1" applyAlignment="1">
      <alignment vertical="center" wrapText="1"/>
    </xf>
    <xf numFmtId="164" fontId="6" fillId="4" borderId="22" xfId="0" applyNumberFormat="1" applyFont="1" applyFill="1" applyBorder="1" applyAlignment="1">
      <alignment vertical="center" wrapText="1"/>
    </xf>
    <xf numFmtId="164" fontId="6" fillId="5" borderId="14" xfId="0" applyNumberFormat="1" applyFont="1" applyFill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right" vertical="center"/>
    </xf>
    <xf numFmtId="164" fontId="6" fillId="7" borderId="23" xfId="0" applyNumberFormat="1" applyFont="1" applyFill="1" applyBorder="1" applyAlignment="1">
      <alignment horizontal="right" vertical="center"/>
    </xf>
    <xf numFmtId="164" fontId="6" fillId="7" borderId="24" xfId="0" applyNumberFormat="1" applyFont="1" applyFill="1" applyBorder="1" applyAlignment="1">
      <alignment horizontal="right" vertical="center" wrapText="1"/>
    </xf>
    <xf numFmtId="164" fontId="6" fillId="7" borderId="25" xfId="0" applyNumberFormat="1" applyFont="1" applyFill="1" applyBorder="1" applyAlignment="1">
      <alignment horizontal="right" vertical="center" wrapText="1"/>
    </xf>
    <xf numFmtId="164" fontId="6" fillId="4" borderId="26" xfId="0" applyNumberFormat="1" applyFont="1" applyFill="1" applyBorder="1" applyAlignment="1">
      <alignment horizontal="right" vertical="center" wrapText="1"/>
    </xf>
    <xf numFmtId="164" fontId="6" fillId="7" borderId="27" xfId="0" applyNumberFormat="1" applyFont="1" applyFill="1" applyBorder="1" applyAlignment="1">
      <alignment horizontal="right" vertical="center"/>
    </xf>
    <xf numFmtId="164" fontId="6" fillId="7" borderId="28" xfId="0" applyNumberFormat="1" applyFont="1" applyFill="1" applyBorder="1" applyAlignment="1">
      <alignment horizontal="right" vertical="center"/>
    </xf>
    <xf numFmtId="164" fontId="6" fillId="5" borderId="26" xfId="0" applyNumberFormat="1" applyFont="1" applyFill="1" applyBorder="1" applyAlignment="1">
      <alignment horizontal="right" vertical="center"/>
    </xf>
    <xf numFmtId="164" fontId="7" fillId="6" borderId="26" xfId="0" applyNumberFormat="1" applyFont="1" applyFill="1" applyBorder="1" applyAlignment="1">
      <alignment horizontal="right" vertical="center"/>
    </xf>
    <xf numFmtId="164" fontId="7" fillId="6" borderId="3" xfId="0" applyNumberFormat="1" applyFont="1" applyFill="1" applyBorder="1" applyAlignment="1">
      <alignment horizontal="right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0" fillId="0" borderId="17" xfId="0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31" xfId="0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32" xfId="0" applyFont="1" applyFill="1" applyBorder="1" applyAlignment="1">
      <alignment horizontal="center" vertical="center"/>
    </xf>
    <xf numFmtId="0" fontId="10" fillId="0" borderId="0" xfId="0" applyFont="1" applyAlignment="1">
      <alignment horizontal="left" wrapText="1"/>
    </xf>
    <xf numFmtId="0" fontId="2" fillId="3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164" fontId="6" fillId="5" borderId="34" xfId="0" applyNumberFormat="1" applyFont="1" applyFill="1" applyBorder="1" applyAlignment="1">
      <alignment horizontal="center" vertical="center" wrapText="1"/>
    </xf>
    <xf numFmtId="164" fontId="7" fillId="6" borderId="35" xfId="0" applyNumberFormat="1" applyFont="1" applyFill="1" applyBorder="1" applyAlignment="1">
      <alignment vertical="center" wrapText="1"/>
    </xf>
    <xf numFmtId="164" fontId="0" fillId="0" borderId="36" xfId="0" applyNumberFormat="1" applyBorder="1" applyAlignment="1">
      <alignment horizontal="center" vertical="center" wrapText="1"/>
    </xf>
    <xf numFmtId="164" fontId="0" fillId="0" borderId="36" xfId="0" applyNumberForma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164" fontId="0" fillId="0" borderId="13" xfId="0" applyNumberFormat="1" applyBorder="1" applyAlignment="1">
      <alignment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164" fontId="6" fillId="5" borderId="33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164" fontId="0" fillId="0" borderId="25" xfId="0" applyNumberFormat="1" applyBorder="1" applyAlignment="1">
      <alignment horizontal="left" vertical="center" wrapText="1"/>
    </xf>
    <xf numFmtId="164" fontId="0" fillId="0" borderId="2" xfId="0" applyNumberFormat="1" applyBorder="1" applyAlignment="1">
      <alignment horizontal="left" vertical="center" wrapText="1"/>
    </xf>
    <xf numFmtId="164" fontId="0" fillId="0" borderId="3" xfId="0" applyNumberFormat="1" applyBorder="1" applyAlignment="1">
      <alignment horizontal="left" vertical="center" wrapText="1"/>
    </xf>
    <xf numFmtId="164" fontId="6" fillId="5" borderId="26" xfId="0" applyNumberFormat="1" applyFont="1" applyFill="1" applyBorder="1" applyAlignment="1">
      <alignment horizontal="center" vertical="center" wrapText="1"/>
    </xf>
    <xf numFmtId="164" fontId="7" fillId="6" borderId="3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64" fontId="6" fillId="0" borderId="26" xfId="0" applyNumberFormat="1" applyFont="1" applyBorder="1"/>
    <xf numFmtId="164" fontId="0" fillId="0" borderId="5" xfId="0" applyNumberFormat="1" applyBorder="1" applyAlignment="1" applyProtection="1">
      <alignment vertical="center" wrapText="1"/>
      <protection locked="0"/>
    </xf>
    <xf numFmtId="164" fontId="0" fillId="0" borderId="15" xfId="0" applyNumberFormat="1" applyBorder="1" applyAlignment="1" applyProtection="1">
      <alignment vertical="center" wrapText="1"/>
      <protection locked="0"/>
    </xf>
    <xf numFmtId="164" fontId="0" fillId="0" borderId="18" xfId="0" applyNumberFormat="1" applyBorder="1" applyAlignment="1" applyProtection="1">
      <alignment vertical="center" wrapText="1"/>
      <protection locked="0"/>
    </xf>
    <xf numFmtId="164" fontId="0" fillId="0" borderId="19" xfId="0" applyNumberFormat="1" applyBorder="1" applyAlignment="1" applyProtection="1">
      <alignment vertical="center" wrapText="1"/>
      <protection locked="0"/>
    </xf>
    <xf numFmtId="164" fontId="0" fillId="0" borderId="36" xfId="0" applyNumberFormat="1" applyBorder="1" applyAlignment="1" applyProtection="1">
      <alignment vertical="center" wrapText="1"/>
      <protection locked="0"/>
    </xf>
    <xf numFmtId="164" fontId="0" fillId="0" borderId="5" xfId="0" applyNumberFormat="1" applyBorder="1" applyAlignment="1" applyProtection="1">
      <alignment horizontal="center" vertical="center" wrapText="1"/>
      <protection locked="0"/>
    </xf>
    <xf numFmtId="164" fontId="0" fillId="0" borderId="18" xfId="0" applyNumberFormat="1" applyBorder="1" applyAlignment="1" applyProtection="1">
      <alignment horizontal="center" vertical="center" wrapText="1"/>
      <protection locked="0"/>
    </xf>
    <xf numFmtId="164" fontId="0" fillId="7" borderId="18" xfId="0" applyNumberFormat="1" applyFill="1" applyBorder="1" applyAlignment="1" applyProtection="1">
      <alignment horizontal="center" vertical="center" wrapText="1"/>
      <protection locked="0"/>
    </xf>
    <xf numFmtId="164" fontId="0" fillId="0" borderId="15" xfId="0" applyNumberFormat="1" applyBorder="1" applyAlignment="1" applyProtection="1">
      <alignment horizontal="center" vertical="center" wrapText="1"/>
      <protection locked="0"/>
    </xf>
    <xf numFmtId="164" fontId="0" fillId="0" borderId="19" xfId="0" applyNumberFormat="1" applyBorder="1" applyAlignment="1" applyProtection="1">
      <alignment horizontal="center" vertical="center" wrapText="1"/>
      <protection locked="0"/>
    </xf>
    <xf numFmtId="164" fontId="0" fillId="7" borderId="19" xfId="0" applyNumberFormat="1" applyFill="1" applyBorder="1" applyAlignment="1" applyProtection="1">
      <alignment horizontal="center" vertical="center" wrapText="1"/>
      <protection locked="0"/>
    </xf>
    <xf numFmtId="164" fontId="0" fillId="0" borderId="36" xfId="0" applyNumberForma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163286</xdr:colOff>
      <xdr:row>0</xdr:row>
      <xdr:rowOff>163286</xdr:rowOff>
    </xdr:from>
    <xdr:to>
      <xdr:col>2</xdr:col>
      <xdr:colOff>214177</xdr:colOff>
      <xdr:row>3</xdr:row>
      <xdr:rowOff>96611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7DD3824-D44F-A9BC-5B78-33A22DFFC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86" y="163286"/>
          <a:ext cx="2268855" cy="5048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A8040-B956-4342-B5A2-D9937D3F3179}">
  <sheetPr>
    <pageSetUpPr fitToPage="1"/>
  </sheetPr>
  <dimension ref="A6:W37"/>
  <sheetViews>
    <sheetView tabSelected="1" zoomScale="60" zoomScaleNormal="60" workbookViewId="0">
      <selection activeCell="J18" sqref="J18"/>
    </sheetView>
  </sheetViews>
  <sheetFormatPr baseColWidth="10" defaultRowHeight="15" x14ac:dyDescent="0.25"/>
  <cols>
    <col min="1" max="1" width="10" customWidth="1"/>
    <col min="2" max="2" width="23.28515625" customWidth="1"/>
    <col min="3" max="3" width="31" customWidth="1"/>
    <col min="4" max="4" width="18.7109375" customWidth="1"/>
    <col min="5" max="5" width="14" customWidth="1"/>
    <col min="6" max="6" width="7" customWidth="1"/>
    <col min="7" max="7" width="15.7109375" customWidth="1"/>
    <col min="8" max="8" width="18.140625" customWidth="1"/>
    <col min="9" max="10" width="15.7109375" customWidth="1"/>
    <col min="11" max="11" width="20" customWidth="1"/>
    <col min="12" max="12" width="17.7109375" customWidth="1"/>
    <col min="13" max="13" width="15.5703125" customWidth="1"/>
    <col min="14" max="14" width="17.7109375" customWidth="1"/>
    <col min="15" max="15" width="17.5703125" customWidth="1"/>
    <col min="16" max="16" width="18.85546875" customWidth="1"/>
    <col min="17" max="17" width="16.28515625" customWidth="1"/>
    <col min="18" max="18" width="18.5703125" customWidth="1"/>
    <col min="19" max="19" width="16.5703125" customWidth="1"/>
    <col min="20" max="21" width="19.28515625" customWidth="1"/>
    <col min="22" max="22" width="18" customWidth="1"/>
  </cols>
  <sheetData>
    <row r="6" spans="1:23" ht="23.25" x14ac:dyDescent="0.35">
      <c r="A6" s="57" t="s">
        <v>0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8"/>
      <c r="W6" s="1"/>
    </row>
    <row r="8" spans="1:23" ht="15.75" thickBot="1" x14ac:dyDescent="0.3"/>
    <row r="9" spans="1:23" s="2" customFormat="1" ht="15.75" x14ac:dyDescent="0.25">
      <c r="A9" s="59" t="s">
        <v>1</v>
      </c>
      <c r="B9" s="60"/>
      <c r="C9" s="60" t="s">
        <v>2</v>
      </c>
      <c r="D9" s="65"/>
      <c r="E9" s="66" t="s">
        <v>38</v>
      </c>
      <c r="F9" s="67"/>
      <c r="G9" s="67"/>
      <c r="H9" s="67"/>
      <c r="I9" s="67"/>
      <c r="J9" s="67"/>
      <c r="K9" s="68"/>
      <c r="L9" s="69" t="s">
        <v>39</v>
      </c>
      <c r="M9" s="70"/>
      <c r="N9" s="70"/>
      <c r="O9" s="70"/>
      <c r="P9" s="70"/>
      <c r="Q9" s="70"/>
      <c r="R9" s="70"/>
      <c r="S9" s="70"/>
      <c r="T9" s="71"/>
      <c r="U9" s="72" t="s">
        <v>33</v>
      </c>
      <c r="V9" s="72" t="s">
        <v>34</v>
      </c>
    </row>
    <row r="10" spans="1:23" s="12" customFormat="1" ht="72.75" customHeight="1" thickBot="1" x14ac:dyDescent="0.3">
      <c r="A10" s="3" t="s">
        <v>40</v>
      </c>
      <c r="B10" s="4" t="s">
        <v>3</v>
      </c>
      <c r="C10" s="4" t="s">
        <v>4</v>
      </c>
      <c r="D10" s="5" t="s">
        <v>5</v>
      </c>
      <c r="E10" s="6" t="s">
        <v>6</v>
      </c>
      <c r="F10" s="7"/>
      <c r="G10" s="7" t="s">
        <v>52</v>
      </c>
      <c r="H10" s="7" t="s">
        <v>53</v>
      </c>
      <c r="I10" s="7" t="s">
        <v>54</v>
      </c>
      <c r="J10" s="7" t="s">
        <v>55</v>
      </c>
      <c r="K10" s="8" t="s">
        <v>56</v>
      </c>
      <c r="L10" s="9" t="s">
        <v>7</v>
      </c>
      <c r="M10" s="10" t="s">
        <v>8</v>
      </c>
      <c r="N10" s="10" t="s">
        <v>9</v>
      </c>
      <c r="O10" s="10" t="s">
        <v>10</v>
      </c>
      <c r="P10" s="10" t="s">
        <v>11</v>
      </c>
      <c r="Q10" s="10" t="s">
        <v>12</v>
      </c>
      <c r="R10" s="10" t="s">
        <v>13</v>
      </c>
      <c r="S10" s="10" t="s">
        <v>14</v>
      </c>
      <c r="T10" s="11" t="s">
        <v>15</v>
      </c>
      <c r="U10" s="73"/>
      <c r="V10" s="73"/>
    </row>
    <row r="11" spans="1:23" s="21" customFormat="1" ht="35.1" customHeight="1" thickBot="1" x14ac:dyDescent="0.3">
      <c r="A11" s="55">
        <v>801</v>
      </c>
      <c r="B11" s="56" t="s">
        <v>41</v>
      </c>
      <c r="C11" s="14" t="s">
        <v>16</v>
      </c>
      <c r="D11" s="15" t="s">
        <v>17</v>
      </c>
      <c r="E11" s="13">
        <v>1</v>
      </c>
      <c r="F11" s="16"/>
      <c r="G11" s="97"/>
      <c r="H11" s="97"/>
      <c r="I11" s="97"/>
      <c r="J11" s="98"/>
      <c r="K11" s="17">
        <f>G11+H11+I11+J11</f>
        <v>0</v>
      </c>
      <c r="L11" s="13" t="s">
        <v>18</v>
      </c>
      <c r="M11" s="102"/>
      <c r="N11" s="18" t="s">
        <v>19</v>
      </c>
      <c r="O11" s="102"/>
      <c r="P11" s="18" t="s">
        <v>20</v>
      </c>
      <c r="Q11" s="102"/>
      <c r="R11" s="18" t="s">
        <v>20</v>
      </c>
      <c r="S11" s="105"/>
      <c r="T11" s="19">
        <f>M11+O11+Q11+S11</f>
        <v>0</v>
      </c>
      <c r="U11" s="20">
        <f>K11+T11</f>
        <v>0</v>
      </c>
      <c r="V11" s="20">
        <f>U11/4</f>
        <v>0</v>
      </c>
    </row>
    <row r="12" spans="1:23" s="21" customFormat="1" ht="35.1" customHeight="1" thickBot="1" x14ac:dyDescent="0.3">
      <c r="A12" s="54">
        <v>806</v>
      </c>
      <c r="B12" s="29" t="s">
        <v>42</v>
      </c>
      <c r="C12" s="23" t="s">
        <v>21</v>
      </c>
      <c r="D12" s="24">
        <v>130492</v>
      </c>
      <c r="E12" s="22">
        <v>1</v>
      </c>
      <c r="F12" s="25"/>
      <c r="G12" s="99"/>
      <c r="H12" s="99"/>
      <c r="I12" s="99"/>
      <c r="J12" s="100"/>
      <c r="K12" s="27">
        <f t="shared" ref="K12:K21" si="0">G12+H12+I12+J12</f>
        <v>0</v>
      </c>
      <c r="L12" s="22" t="s">
        <v>22</v>
      </c>
      <c r="M12" s="103"/>
      <c r="N12" s="29" t="s">
        <v>18</v>
      </c>
      <c r="O12" s="103"/>
      <c r="P12" s="29" t="s">
        <v>18</v>
      </c>
      <c r="Q12" s="103"/>
      <c r="R12" s="29" t="s">
        <v>19</v>
      </c>
      <c r="S12" s="106"/>
      <c r="T12" s="30">
        <f t="shared" ref="T12:T13" si="1">M12+O12+Q12+S12</f>
        <v>0</v>
      </c>
      <c r="U12" s="20">
        <f t="shared" ref="U12:U20" si="2">K12+T12</f>
        <v>0</v>
      </c>
      <c r="V12" s="20">
        <f t="shared" ref="V12:V21" si="3">U12/4</f>
        <v>0</v>
      </c>
    </row>
    <row r="13" spans="1:23" s="21" customFormat="1" ht="35.1" customHeight="1" thickBot="1" x14ac:dyDescent="0.3">
      <c r="A13" s="54">
        <v>802</v>
      </c>
      <c r="B13" s="29" t="s">
        <v>43</v>
      </c>
      <c r="C13" s="23" t="s">
        <v>23</v>
      </c>
      <c r="D13" s="24" t="s">
        <v>24</v>
      </c>
      <c r="E13" s="22">
        <v>1</v>
      </c>
      <c r="F13" s="25"/>
      <c r="G13" s="99"/>
      <c r="H13" s="99"/>
      <c r="I13" s="99"/>
      <c r="J13" s="100"/>
      <c r="K13" s="27">
        <f t="shared" si="0"/>
        <v>0</v>
      </c>
      <c r="L13" s="31" t="s">
        <v>22</v>
      </c>
      <c r="M13" s="103"/>
      <c r="N13" s="28" t="s">
        <v>18</v>
      </c>
      <c r="O13" s="103"/>
      <c r="P13" s="28" t="s">
        <v>18</v>
      </c>
      <c r="Q13" s="103"/>
      <c r="R13" s="28" t="s">
        <v>19</v>
      </c>
      <c r="S13" s="106"/>
      <c r="T13" s="30">
        <f t="shared" si="1"/>
        <v>0</v>
      </c>
      <c r="U13" s="20">
        <f t="shared" si="2"/>
        <v>0</v>
      </c>
      <c r="V13" s="20">
        <f t="shared" si="3"/>
        <v>0</v>
      </c>
    </row>
    <row r="14" spans="1:23" s="21" customFormat="1" ht="35.1" customHeight="1" thickBot="1" x14ac:dyDescent="0.3">
      <c r="A14" s="54">
        <v>2500</v>
      </c>
      <c r="B14" s="29" t="s">
        <v>44</v>
      </c>
      <c r="C14" s="23" t="s">
        <v>25</v>
      </c>
      <c r="D14" s="24">
        <v>23929</v>
      </c>
      <c r="E14" s="22">
        <v>1</v>
      </c>
      <c r="F14" s="25"/>
      <c r="G14" s="99"/>
      <c r="H14" s="99"/>
      <c r="I14" s="99"/>
      <c r="J14" s="100"/>
      <c r="K14" s="27">
        <f t="shared" si="0"/>
        <v>0</v>
      </c>
      <c r="L14" s="22" t="s">
        <v>18</v>
      </c>
      <c r="M14" s="103"/>
      <c r="N14" s="29" t="s">
        <v>19</v>
      </c>
      <c r="O14" s="103"/>
      <c r="P14" s="29" t="s">
        <v>20</v>
      </c>
      <c r="Q14" s="103"/>
      <c r="R14" s="29" t="s">
        <v>20</v>
      </c>
      <c r="S14" s="106"/>
      <c r="T14" s="30">
        <f>M14+O14+Q14+S14</f>
        <v>0</v>
      </c>
      <c r="U14" s="20">
        <f t="shared" si="2"/>
        <v>0</v>
      </c>
      <c r="V14" s="20">
        <f t="shared" si="3"/>
        <v>0</v>
      </c>
    </row>
    <row r="15" spans="1:23" s="21" customFormat="1" ht="35.1" customHeight="1" thickBot="1" x14ac:dyDescent="0.3">
      <c r="A15" s="54">
        <v>807</v>
      </c>
      <c r="B15" s="29" t="s">
        <v>45</v>
      </c>
      <c r="C15" s="23" t="s">
        <v>26</v>
      </c>
      <c r="D15" s="24"/>
      <c r="E15" s="22">
        <v>1</v>
      </c>
      <c r="F15" s="25"/>
      <c r="G15" s="99"/>
      <c r="H15" s="99"/>
      <c r="I15" s="99"/>
      <c r="J15" s="100"/>
      <c r="K15" s="27">
        <f t="shared" si="0"/>
        <v>0</v>
      </c>
      <c r="L15" s="32"/>
      <c r="M15" s="104"/>
      <c r="N15" s="33"/>
      <c r="O15" s="104"/>
      <c r="P15" s="33"/>
      <c r="Q15" s="104"/>
      <c r="R15" s="33"/>
      <c r="S15" s="107"/>
      <c r="T15" s="30">
        <v>0</v>
      </c>
      <c r="U15" s="20">
        <f t="shared" si="2"/>
        <v>0</v>
      </c>
      <c r="V15" s="20">
        <f t="shared" si="3"/>
        <v>0</v>
      </c>
    </row>
    <row r="16" spans="1:23" s="21" customFormat="1" ht="35.1" customHeight="1" thickBot="1" x14ac:dyDescent="0.3">
      <c r="A16" s="54">
        <v>1701</v>
      </c>
      <c r="B16" s="29" t="s">
        <v>46</v>
      </c>
      <c r="C16" s="23" t="s">
        <v>26</v>
      </c>
      <c r="D16" s="24"/>
      <c r="E16" s="22">
        <v>1</v>
      </c>
      <c r="F16" s="25"/>
      <c r="G16" s="99"/>
      <c r="H16" s="99"/>
      <c r="I16" s="99"/>
      <c r="J16" s="100"/>
      <c r="K16" s="27">
        <f t="shared" si="0"/>
        <v>0</v>
      </c>
      <c r="L16" s="32"/>
      <c r="M16" s="104"/>
      <c r="N16" s="33"/>
      <c r="O16" s="104"/>
      <c r="P16" s="33"/>
      <c r="Q16" s="104"/>
      <c r="R16" s="33"/>
      <c r="S16" s="107"/>
      <c r="T16" s="30">
        <v>0</v>
      </c>
      <c r="U16" s="20">
        <f t="shared" si="2"/>
        <v>0</v>
      </c>
      <c r="V16" s="20">
        <f t="shared" si="3"/>
        <v>0</v>
      </c>
    </row>
    <row r="17" spans="1:22" s="21" customFormat="1" ht="35.1" customHeight="1" thickBot="1" x14ac:dyDescent="0.3">
      <c r="A17" s="54">
        <v>803</v>
      </c>
      <c r="B17" s="29" t="s">
        <v>47</v>
      </c>
      <c r="C17" s="23" t="s">
        <v>27</v>
      </c>
      <c r="D17" s="24" t="s">
        <v>28</v>
      </c>
      <c r="E17" s="22">
        <v>1</v>
      </c>
      <c r="F17" s="25"/>
      <c r="G17" s="99"/>
      <c r="H17" s="99"/>
      <c r="I17" s="99"/>
      <c r="J17" s="100"/>
      <c r="K17" s="27">
        <f t="shared" si="0"/>
        <v>0</v>
      </c>
      <c r="L17" s="22" t="s">
        <v>22</v>
      </c>
      <c r="M17" s="103"/>
      <c r="N17" s="29" t="s">
        <v>18</v>
      </c>
      <c r="O17" s="103"/>
      <c r="P17" s="29" t="s">
        <v>18</v>
      </c>
      <c r="Q17" s="103"/>
      <c r="R17" s="29" t="s">
        <v>19</v>
      </c>
      <c r="S17" s="106"/>
      <c r="T17" s="30">
        <f>M17+O17+Q17+S17</f>
        <v>0</v>
      </c>
      <c r="U17" s="20">
        <f t="shared" si="2"/>
        <v>0</v>
      </c>
      <c r="V17" s="20">
        <f t="shared" si="3"/>
        <v>0</v>
      </c>
    </row>
    <row r="18" spans="1:22" s="21" customFormat="1" ht="35.1" customHeight="1" thickBot="1" x14ac:dyDescent="0.3">
      <c r="A18" s="54">
        <v>800</v>
      </c>
      <c r="B18" s="29" t="s">
        <v>48</v>
      </c>
      <c r="C18" s="23" t="s">
        <v>29</v>
      </c>
      <c r="D18" s="24">
        <v>119909</v>
      </c>
      <c r="E18" s="22">
        <v>1</v>
      </c>
      <c r="F18" s="25"/>
      <c r="G18" s="99"/>
      <c r="H18" s="99"/>
      <c r="I18" s="99"/>
      <c r="J18" s="100"/>
      <c r="K18" s="27">
        <f t="shared" si="0"/>
        <v>0</v>
      </c>
      <c r="L18" s="22" t="s">
        <v>19</v>
      </c>
      <c r="M18" s="103"/>
      <c r="N18" s="29" t="s">
        <v>18</v>
      </c>
      <c r="O18" s="103"/>
      <c r="P18" s="29" t="s">
        <v>18</v>
      </c>
      <c r="Q18" s="103"/>
      <c r="R18" s="29" t="s">
        <v>22</v>
      </c>
      <c r="S18" s="106"/>
      <c r="T18" s="30">
        <f>M18+O18+Q18+S18</f>
        <v>0</v>
      </c>
      <c r="U18" s="20">
        <f t="shared" si="2"/>
        <v>0</v>
      </c>
      <c r="V18" s="20">
        <f t="shared" si="3"/>
        <v>0</v>
      </c>
    </row>
    <row r="19" spans="1:22" s="21" customFormat="1" ht="35.1" customHeight="1" thickBot="1" x14ac:dyDescent="0.3">
      <c r="A19" s="54">
        <v>1700</v>
      </c>
      <c r="B19" s="29" t="s">
        <v>49</v>
      </c>
      <c r="C19" s="23" t="s">
        <v>21</v>
      </c>
      <c r="D19" s="24">
        <v>136095</v>
      </c>
      <c r="E19" s="22">
        <v>1</v>
      </c>
      <c r="F19" s="25"/>
      <c r="G19" s="99"/>
      <c r="H19" s="99"/>
      <c r="I19" s="99"/>
      <c r="J19" s="100"/>
      <c r="K19" s="27">
        <f t="shared" si="0"/>
        <v>0</v>
      </c>
      <c r="L19" s="22" t="s">
        <v>18</v>
      </c>
      <c r="M19" s="103"/>
      <c r="N19" s="29" t="s">
        <v>22</v>
      </c>
      <c r="O19" s="103"/>
      <c r="P19" s="29" t="s">
        <v>18</v>
      </c>
      <c r="Q19" s="103"/>
      <c r="R19" s="29" t="s">
        <v>20</v>
      </c>
      <c r="S19" s="106"/>
      <c r="T19" s="30">
        <f>M19+O19+Q19+S19</f>
        <v>0</v>
      </c>
      <c r="U19" s="20">
        <f t="shared" si="2"/>
        <v>0</v>
      </c>
      <c r="V19" s="20">
        <f t="shared" si="3"/>
        <v>0</v>
      </c>
    </row>
    <row r="20" spans="1:22" s="21" customFormat="1" ht="35.1" customHeight="1" thickBot="1" x14ac:dyDescent="0.3">
      <c r="A20" s="54">
        <v>700</v>
      </c>
      <c r="B20" s="29" t="s">
        <v>50</v>
      </c>
      <c r="C20" s="23" t="s">
        <v>16</v>
      </c>
      <c r="D20" s="24" t="s">
        <v>30</v>
      </c>
      <c r="E20" s="22">
        <v>1</v>
      </c>
      <c r="F20" s="25"/>
      <c r="G20" s="99"/>
      <c r="H20" s="99"/>
      <c r="I20" s="99"/>
      <c r="J20" s="100"/>
      <c r="K20" s="27">
        <f t="shared" si="0"/>
        <v>0</v>
      </c>
      <c r="L20" s="22" t="s">
        <v>18</v>
      </c>
      <c r="M20" s="103"/>
      <c r="N20" s="29" t="s">
        <v>19</v>
      </c>
      <c r="O20" s="103"/>
      <c r="P20" s="29" t="s">
        <v>20</v>
      </c>
      <c r="Q20" s="103"/>
      <c r="R20" s="29" t="s">
        <v>20</v>
      </c>
      <c r="S20" s="106"/>
      <c r="T20" s="30">
        <f>M20+O20+Q20+S20</f>
        <v>0</v>
      </c>
      <c r="U20" s="20">
        <f t="shared" si="2"/>
        <v>0</v>
      </c>
      <c r="V20" s="20">
        <f t="shared" si="3"/>
        <v>0</v>
      </c>
    </row>
    <row r="21" spans="1:22" s="21" customFormat="1" ht="35.1" customHeight="1" thickBot="1" x14ac:dyDescent="0.3">
      <c r="A21" s="54">
        <v>701</v>
      </c>
      <c r="B21" s="29" t="s">
        <v>51</v>
      </c>
      <c r="C21" s="23" t="s">
        <v>21</v>
      </c>
      <c r="D21" s="24">
        <v>148959</v>
      </c>
      <c r="E21" s="22">
        <v>1</v>
      </c>
      <c r="F21" s="25"/>
      <c r="G21" s="99"/>
      <c r="H21" s="99"/>
      <c r="I21" s="99"/>
      <c r="J21" s="101"/>
      <c r="K21" s="27">
        <f t="shared" si="0"/>
        <v>0</v>
      </c>
      <c r="L21" s="22" t="s">
        <v>19</v>
      </c>
      <c r="M21" s="103"/>
      <c r="N21" s="29" t="s">
        <v>18</v>
      </c>
      <c r="O21" s="103"/>
      <c r="P21" s="29" t="s">
        <v>18</v>
      </c>
      <c r="Q21" s="103"/>
      <c r="R21" s="29" t="s">
        <v>22</v>
      </c>
      <c r="S21" s="108"/>
      <c r="T21" s="40">
        <f>M21+O21+Q21+S21</f>
        <v>0</v>
      </c>
      <c r="U21" s="20">
        <f>K21+T21</f>
        <v>0</v>
      </c>
      <c r="V21" s="20">
        <f t="shared" si="3"/>
        <v>0</v>
      </c>
    </row>
    <row r="22" spans="1:22" s="21" customFormat="1" ht="35.1" customHeight="1" thickBot="1" x14ac:dyDescent="0.3">
      <c r="A22" s="54"/>
      <c r="B22" s="29"/>
      <c r="C22" s="23"/>
      <c r="D22" s="24"/>
      <c r="E22" s="22"/>
      <c r="F22" s="25"/>
      <c r="G22" s="26"/>
      <c r="H22" s="26"/>
      <c r="I22" s="26"/>
      <c r="J22" s="77"/>
      <c r="K22" s="27"/>
      <c r="L22" s="22"/>
      <c r="M22" s="28"/>
      <c r="N22" s="29"/>
      <c r="O22" s="28"/>
      <c r="P22" s="29"/>
      <c r="Q22" s="28"/>
      <c r="R22" s="29"/>
      <c r="S22" s="76"/>
      <c r="T22" s="74"/>
      <c r="U22" s="75"/>
      <c r="V22" s="75"/>
    </row>
    <row r="23" spans="1:22" s="21" customFormat="1" ht="35.1" customHeight="1" thickBot="1" x14ac:dyDescent="0.3">
      <c r="A23" s="78"/>
      <c r="B23" s="79"/>
      <c r="C23" s="35"/>
      <c r="D23" s="36"/>
      <c r="E23" s="34"/>
      <c r="F23" s="37"/>
      <c r="G23" s="38"/>
      <c r="H23" s="38"/>
      <c r="I23" s="38"/>
      <c r="J23" s="80"/>
      <c r="K23" s="39"/>
      <c r="L23" s="34"/>
      <c r="M23" s="81"/>
      <c r="N23" s="79"/>
      <c r="O23" s="81"/>
      <c r="P23" s="79"/>
      <c r="Q23" s="81"/>
      <c r="R23" s="79"/>
      <c r="S23" s="82"/>
      <c r="T23" s="83"/>
      <c r="U23" s="75"/>
      <c r="V23" s="75"/>
    </row>
    <row r="24" spans="1:22" s="21" customFormat="1" ht="34.5" customHeight="1" thickBot="1" x14ac:dyDescent="0.3">
      <c r="A24" s="84">
        <v>9999</v>
      </c>
      <c r="B24" s="85" t="s">
        <v>59</v>
      </c>
      <c r="C24" s="86" t="s">
        <v>60</v>
      </c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8"/>
      <c r="T24" s="89"/>
      <c r="U24" s="90">
        <v>12000</v>
      </c>
      <c r="V24" s="90">
        <f>U24/4</f>
        <v>3000</v>
      </c>
    </row>
    <row r="25" spans="1:22" ht="24.95" customHeight="1" thickBot="1" x14ac:dyDescent="0.3">
      <c r="A25" s="61" t="s">
        <v>31</v>
      </c>
      <c r="B25" s="62"/>
      <c r="C25" s="62"/>
      <c r="D25" s="62"/>
      <c r="E25" s="63"/>
      <c r="F25" s="41"/>
      <c r="G25" s="42">
        <f>SUM(G11:G21)</f>
        <v>0</v>
      </c>
      <c r="H25" s="43">
        <f>G25+(G25/100*5)</f>
        <v>0</v>
      </c>
      <c r="I25" s="43">
        <f>H25+(H25/100*5)</f>
        <v>0</v>
      </c>
      <c r="J25" s="44">
        <f>I25+(I25/100*5)</f>
        <v>0</v>
      </c>
      <c r="K25" s="45">
        <f>G25+H25+I25+J25</f>
        <v>0</v>
      </c>
      <c r="L25" s="46"/>
      <c r="M25" s="47">
        <f>SUM(M11:M21)</f>
        <v>0</v>
      </c>
      <c r="N25" s="47"/>
      <c r="O25" s="47">
        <f>SUM(O11:O21)</f>
        <v>0</v>
      </c>
      <c r="P25" s="47"/>
      <c r="Q25" s="47">
        <f>SUM(Q11:Q21)</f>
        <v>0</v>
      </c>
      <c r="R25" s="47"/>
      <c r="S25" s="47">
        <f>SUM(S11:S21)</f>
        <v>0</v>
      </c>
      <c r="T25" s="48">
        <f>SUM(T11:T24)</f>
        <v>0</v>
      </c>
      <c r="U25" s="49">
        <f>SUM(U11:U24)</f>
        <v>12000</v>
      </c>
      <c r="V25" s="50">
        <f>SUM(V11:V24)</f>
        <v>3000</v>
      </c>
    </row>
    <row r="26" spans="1:22" ht="24.95" customHeight="1" thickBot="1" x14ac:dyDescent="0.35">
      <c r="A26" s="91"/>
      <c r="B26" s="92"/>
      <c r="C26" s="93" t="s">
        <v>61</v>
      </c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5"/>
      <c r="U26" s="96">
        <v>46000</v>
      </c>
      <c r="V26" s="96">
        <f>U26/4</f>
        <v>11500</v>
      </c>
    </row>
    <row r="27" spans="1:22" ht="24.95" customHeight="1" thickBot="1" x14ac:dyDescent="0.35">
      <c r="A27" s="91"/>
      <c r="B27" s="92"/>
      <c r="C27" s="93" t="s">
        <v>62</v>
      </c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5"/>
      <c r="U27" s="96">
        <f>U26-U25</f>
        <v>34000</v>
      </c>
      <c r="V27" s="96">
        <f>V26-V25</f>
        <v>8500</v>
      </c>
    </row>
    <row r="28" spans="1:22" s="52" customFormat="1" ht="21" x14ac:dyDescent="0.35">
      <c r="B28" s="51" t="s">
        <v>32</v>
      </c>
    </row>
    <row r="29" spans="1:22" s="52" customFormat="1" ht="18.75" x14ac:dyDescent="0.3">
      <c r="B29" s="52" t="s">
        <v>36</v>
      </c>
    </row>
    <row r="30" spans="1:22" s="52" customFormat="1" ht="18.75" x14ac:dyDescent="0.3"/>
    <row r="31" spans="1:22" s="52" customFormat="1" ht="21" x14ac:dyDescent="0.35">
      <c r="B31" s="51" t="s">
        <v>37</v>
      </c>
    </row>
    <row r="32" spans="1:22" s="52" customFormat="1" ht="18.75" x14ac:dyDescent="0.3">
      <c r="B32" s="52" t="s">
        <v>35</v>
      </c>
    </row>
    <row r="33" spans="2:22" ht="18.75" x14ac:dyDescent="0.3">
      <c r="B33" s="64" t="s">
        <v>57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</row>
    <row r="34" spans="2:22" ht="18.75" x14ac:dyDescent="0.3">
      <c r="B34" s="53" t="s">
        <v>58</v>
      </c>
    </row>
    <row r="36" spans="2:22" ht="23.25" x14ac:dyDescent="0.35">
      <c r="B36" s="1"/>
    </row>
    <row r="37" spans="2:22" ht="23.25" x14ac:dyDescent="0.35">
      <c r="B37" s="1"/>
    </row>
  </sheetData>
  <sheetProtection algorithmName="SHA-512" hashValue="rgaJ1fyXa2SO6iNXmGkgg5V0xkkTRfrPnRT4hStQvYhFaC5pzZ4JMoNLhb6mQAZc09DuAuC2fHRrp0qfqmP+sw==" saltValue="LX95VdcPLrASbX8riYzVXw==" spinCount="100000" sheet="1" objects="1" scenarios="1"/>
  <mergeCells count="14">
    <mergeCell ref="C27:T27"/>
    <mergeCell ref="A6:V6"/>
    <mergeCell ref="A9:B9"/>
    <mergeCell ref="A25:E25"/>
    <mergeCell ref="B33:V33"/>
    <mergeCell ref="C9:D9"/>
    <mergeCell ref="E9:K9"/>
    <mergeCell ref="L9:T9"/>
    <mergeCell ref="U9:U10"/>
    <mergeCell ref="V9:V10"/>
    <mergeCell ref="C24:S24"/>
    <mergeCell ref="A26:B26"/>
    <mergeCell ref="A27:B27"/>
    <mergeCell ref="C26:T26"/>
  </mergeCells>
  <conditionalFormatting sqref="U27:V27">
    <cfRule type="cellIs" dxfId="1" priority="2" operator="greaterThanOrEqual">
      <formula>0</formula>
    </cfRule>
    <cfRule type="cellIs" dxfId="0" priority="1" operator="lessThan">
      <formula>0</formula>
    </cfRule>
  </conditionalFormatting>
  <pageMargins left="0.7" right="0.7" top="0.75" bottom="0.75" header="0.3" footer="0.3"/>
  <pageSetup paperSize="9" scale="3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dolorssanz</dc:creator>
  <cp:lastModifiedBy>Burgues Sala   Jaume</cp:lastModifiedBy>
  <cp:lastPrinted>2023-05-18T06:12:39Z</cp:lastPrinted>
  <dcterms:created xsi:type="dcterms:W3CDTF">2023-05-15T12:18:26Z</dcterms:created>
  <dcterms:modified xsi:type="dcterms:W3CDTF">2023-05-19T08:09:47Z</dcterms:modified>
</cp:coreProperties>
</file>