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Pontevedra\VIGO\Cirugia Traumatologica\2023\publicar\"/>
    </mc:Choice>
  </mc:AlternateContent>
  <xr:revisionPtr revIDLastSave="0" documentId="13_ncr:1_{A44E930B-91C7-4594-B3F5-56FAB1ED2BA5}" xr6:coauthVersionLast="47" xr6:coauthVersionMax="47" xr10:uidLastSave="{00000000-0000-0000-0000-000000000000}"/>
  <bookViews>
    <workbookView xWindow="-120" yWindow="-120" windowWidth="29040" windowHeight="15840" xr2:uid="{BFEFC02E-6478-4C01-8FB0-3003C8A094B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8" i="1" l="1"/>
  <c r="F117" i="1"/>
  <c r="E30" i="1"/>
  <c r="F29" i="1"/>
  <c r="H110" i="1" l="1"/>
  <c r="E83" i="1"/>
  <c r="E63" i="1"/>
  <c r="G47" i="1"/>
  <c r="E34" i="1"/>
  <c r="E26" i="1"/>
  <c r="E20" i="1"/>
  <c r="E11" i="1"/>
  <c r="F8" i="1"/>
  <c r="F9" i="1"/>
  <c r="F10" i="1"/>
  <c r="F6" i="1"/>
  <c r="F7" i="1"/>
  <c r="F16" i="1"/>
  <c r="F17" i="1"/>
  <c r="F18" i="1"/>
  <c r="F19" i="1"/>
  <c r="F24" i="1"/>
  <c r="F25" i="1"/>
  <c r="F33" i="1"/>
  <c r="F55" i="1"/>
  <c r="F56" i="1"/>
  <c r="F57" i="1"/>
  <c r="F58" i="1"/>
  <c r="F59" i="1"/>
  <c r="F60" i="1"/>
  <c r="F61" i="1"/>
  <c r="F62" i="1"/>
  <c r="F72" i="1"/>
  <c r="F73" i="1"/>
  <c r="F74" i="1"/>
  <c r="F75" i="1"/>
  <c r="F76" i="1"/>
  <c r="F77" i="1"/>
  <c r="F78" i="1"/>
  <c r="F79" i="1"/>
  <c r="F80" i="1"/>
  <c r="F81" i="1"/>
  <c r="F82" i="1"/>
  <c r="F71" i="1"/>
  <c r="F54" i="1"/>
  <c r="F23" i="1"/>
  <c r="F15" i="1"/>
  <c r="F5" i="1"/>
  <c r="E109" i="1"/>
  <c r="I109" i="1" s="1"/>
  <c r="E108" i="1"/>
  <c r="I108" i="1" s="1"/>
  <c r="E107" i="1"/>
  <c r="I107" i="1" s="1"/>
  <c r="E106" i="1"/>
  <c r="I106" i="1" s="1"/>
  <c r="E105" i="1"/>
  <c r="I105" i="1" s="1"/>
  <c r="E104" i="1"/>
  <c r="I104" i="1" s="1"/>
  <c r="D46" i="1"/>
  <c r="H46" i="1" s="1"/>
  <c r="D45" i="1"/>
  <c r="H45" i="1" s="1"/>
  <c r="D44" i="1"/>
  <c r="H44" i="1" s="1"/>
  <c r="D43" i="1"/>
  <c r="H43" i="1" s="1"/>
  <c r="D42" i="1"/>
  <c r="H42" i="1" s="1"/>
  <c r="D41" i="1"/>
  <c r="H41" i="1" s="1"/>
  <c r="D40" i="1"/>
  <c r="H40" i="1" s="1"/>
  <c r="D39" i="1"/>
  <c r="H39" i="1" s="1"/>
  <c r="D38" i="1"/>
  <c r="H38" i="1" s="1"/>
</calcChain>
</file>

<file path=xl/sharedStrings.xml><?xml version="1.0" encoding="utf-8"?>
<sst xmlns="http://schemas.openxmlformats.org/spreadsheetml/2006/main" count="113" uniqueCount="77">
  <si>
    <t>Descripción</t>
  </si>
  <si>
    <t>Precio Ud.</t>
  </si>
  <si>
    <t>Ud.</t>
  </si>
  <si>
    <t>URGENCIAS Incluye: incluye honorarios médicos, radiología, analítica convencional, curas de urgencia, box de urgencia, sala de curas, yesos, medicación administrada, otras situaciones de urgenicas.</t>
  </si>
  <si>
    <t>CONSULTA ESPECIALISTA: Se incluyen las curas si las realiza el médico especialista o enfermero en la misma consulta</t>
  </si>
  <si>
    <t>VISITAS SUCESIVAS: Se incluyen las curas si las realiza el médico especialista o enfermero en la misma consulta</t>
  </si>
  <si>
    <t>SESIONES DE FISIOTERAPIA</t>
  </si>
  <si>
    <t>Pruebas diagnosticas</t>
  </si>
  <si>
    <t>RADIOGRAFIAS</t>
  </si>
  <si>
    <t>ECOGRAFIA</t>
  </si>
  <si>
    <t xml:space="preserve">TEST PCR </t>
  </si>
  <si>
    <t>ECO DOPPLER</t>
  </si>
  <si>
    <t>ELECTROCARDIOGRAMA</t>
  </si>
  <si>
    <r>
      <t xml:space="preserve">ESTANCIAS </t>
    </r>
    <r>
      <rPr>
        <sz val="9"/>
        <color indexed="8"/>
        <rFont val="Calibri"/>
        <family val="2"/>
      </rPr>
      <t>((Incluye material de cura y medicación, gastos médicos, laboratorio simple, pruebas diagnósticas excepto Tac y Rmn)</t>
    </r>
  </si>
  <si>
    <t>PREOPERATORIO  incluye visita anestesista, Rx tórax, electrocardiograma, analítica)</t>
  </si>
  <si>
    <t xml:space="preserve">ESTANCIA EN SALA REANIMACION </t>
  </si>
  <si>
    <t>FORFAITS NO QUIRURGICOS</t>
  </si>
  <si>
    <t>DESCOMPRESION AXIAL VERTEBRAL</t>
  </si>
  <si>
    <t>INFILTRACION PRP</t>
  </si>
  <si>
    <t>Honorarios médicos</t>
  </si>
  <si>
    <t>GRUPO</t>
  </si>
  <si>
    <t>HONORARIOS MÉDICOS</t>
  </si>
  <si>
    <t>AYUNDATIA 30%</t>
  </si>
  <si>
    <t>TOTAL HHMM + AYUDANTIA</t>
  </si>
  <si>
    <t>UD.</t>
  </si>
  <si>
    <t>TOTAL</t>
  </si>
  <si>
    <t>AYUDANTÍA QUIRÚRGICA</t>
  </si>
  <si>
    <t>30% honorarios médicos Se facturará cuando haya un médico ayudante quirúrgico en la intervención</t>
  </si>
  <si>
    <t>Nomenclátor de intervenciones quirúrgicas basado en la clasificación de la Organización médica colegial</t>
  </si>
  <si>
    <t xml:space="preserve">**Cuando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 La tarifa a aplicar por el gasto hospitalario es la del GQ con mayor importe. </t>
  </si>
  <si>
    <t>Honorarios Anestesia</t>
  </si>
  <si>
    <t>HONORARIOS ANESTESIA</t>
  </si>
  <si>
    <t>Quirófanos</t>
  </si>
  <si>
    <t>DERECHOS DE QUIROFANO*</t>
  </si>
  <si>
    <t>MATERIAL DE OSTEOSINTESIS*</t>
  </si>
  <si>
    <t>MATERIAL DE CURA Y FARMACIA*</t>
  </si>
  <si>
    <t>MATERIAL DESECHABLE*</t>
  </si>
  <si>
    <t>*Los importes de material de cura, material de osteosíntesis y material desechable no se tendrá en cuenta para el cálculo económico.</t>
  </si>
  <si>
    <t>*INCLUYE:</t>
  </si>
  <si>
    <t>NO INCLUYE:</t>
  </si>
  <si>
    <t>Derechos de quirófano y sala de reanimación</t>
  </si>
  <si>
    <t>Material de osteosíntesis e implantes</t>
  </si>
  <si>
    <t>1 día de estancia hospitalaria y hostelería del paciente</t>
  </si>
  <si>
    <t>Medicación y material especial que no sea habitual en el quirófano</t>
  </si>
  <si>
    <t>Medicación material y fungibles de quirófano y planta de hospitalización</t>
  </si>
  <si>
    <t>Anatomía patológica</t>
  </si>
  <si>
    <t>Amplificador Rx.</t>
  </si>
  <si>
    <t>Pruebas cruzadas y transfusiones</t>
  </si>
  <si>
    <t>Monitorización</t>
  </si>
  <si>
    <t>Otras pruebas diagnosticas</t>
  </si>
  <si>
    <t>Derechos de artroscopio</t>
  </si>
  <si>
    <t>Instrumentista a partir del grupo III</t>
  </si>
  <si>
    <t>Asistencia del médico de guardia</t>
  </si>
  <si>
    <t>1 control radiológico postquirúrgico</t>
  </si>
  <si>
    <t>1 control analítico postquirúrgico</t>
  </si>
  <si>
    <t>FORFAITS QUIRÚRGICOS PROGRAMADOS</t>
  </si>
  <si>
    <t>FORFAITS QUIRÚRGICOS</t>
  </si>
  <si>
    <t>HOSPITALIZACION *</t>
  </si>
  <si>
    <t>HONORARIOS MÉDICOS **</t>
  </si>
  <si>
    <t>HONORARIOS
ANESTESISTA</t>
  </si>
  <si>
    <t xml:space="preserve">MENISCOPATIA/ARTROSCOPIA </t>
  </si>
  <si>
    <t>EPICONDILITIS</t>
  </si>
  <si>
    <t xml:space="preserve">TUNEL CARPIANO </t>
  </si>
  <si>
    <t>CIRUGÍA DE LESIÓN DE VAINA-TENDÓN DE LA MANO (De Quervain, Dedo en resorte, Dedo en martillo, Ganglión, etc.)</t>
  </si>
  <si>
    <t>RETIRADA DE MATERIAL DE AGUJAS DE KIRSCHNER</t>
  </si>
  <si>
    <t>RETIRADA DE MATERIAL DE OSTEOSÍNTESIS PEQUEÑO (tornillos y placas atornilladas de dedos, manos, muñecas, pie y tobillos)</t>
  </si>
  <si>
    <t xml:space="preserve">*INCLUYE
- Derechos de quirófano y sala de reanimación
- Cirugía Mayor Ambulatoria y/o un día de ingreso (máximo)
- Medicación, material y fungibles de quirófano y planta de hospitalización
- Amplificador de RX
- Monitorización
- Derechos de Artroscopio
- Instrumentista
**INCLUYE
-Médico ayudante quirúrgico cuando lo haya
Cuando el Forfait Quirúrgico Programado requiera más de un día de ingreso se aplicará la tarifa de estancia ofertada 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</si>
  <si>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</si>
  <si>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</si>
  <si>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</si>
  <si>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</si>
  <si>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</si>
  <si>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</si>
  <si>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DOS ANUALIDADES</t>
  </si>
  <si>
    <t>CURAS PEQUEÑAS (Incluye sala de curas y material)</t>
  </si>
  <si>
    <t>CURAS GRANDES (Incluye sala de curas y material)</t>
  </si>
  <si>
    <t>TRATAMIENTOS NO INVASIVOS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</si>
</sst>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9"/>
      <color indexed="8"/>
      <name val="Calibri"/>
      <family val="2"/>
    </font>
    <font>
      <sz val="1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  <scheme val="minor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44" fontId="12" fillId="0" borderId="0" applyFont="0" applyFill="0" applyBorder="0" applyAlignment="0" applyProtection="0"/>
  </cellStyleXfs>
  <cellXfs count="93">
    <xf numFmtId="0" fontId="0" fillId="0" borderId="0" xfId="0"/>
    <xf numFmtId="164" fontId="0" fillId="0" borderId="0" xfId="0" applyNumberFormat="1"/>
    <xf numFmtId="0" fontId="4" fillId="3" borderId="2" xfId="0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wrapText="1"/>
    </xf>
    <xf numFmtId="164" fontId="1" fillId="0" borderId="3" xfId="1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 wrapText="1"/>
    </xf>
    <xf numFmtId="164" fontId="1" fillId="0" borderId="4" xfId="1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right" vertical="center"/>
    </xf>
    <xf numFmtId="164" fontId="5" fillId="0" borderId="3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vertical="center" wrapText="1"/>
    </xf>
    <xf numFmtId="164" fontId="0" fillId="0" borderId="4" xfId="0" applyNumberForma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164" fontId="0" fillId="0" borderId="0" xfId="0" applyNumberFormat="1" applyAlignment="1">
      <alignment horizontal="right" vertical="center"/>
    </xf>
    <xf numFmtId="164" fontId="5" fillId="0" borderId="0" xfId="0" applyNumberFormat="1" applyFont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7" fillId="0" borderId="0" xfId="0" applyFont="1"/>
    <xf numFmtId="164" fontId="7" fillId="0" borderId="0" xfId="0" applyNumberFormat="1" applyFont="1"/>
    <xf numFmtId="0" fontId="3" fillId="0" borderId="0" xfId="0" applyFont="1"/>
    <xf numFmtId="164" fontId="5" fillId="0" borderId="4" xfId="0" applyNumberFormat="1" applyFont="1" applyBorder="1" applyAlignment="1">
      <alignment horizontal="right" vertical="center"/>
    </xf>
    <xf numFmtId="0" fontId="0" fillId="0" borderId="4" xfId="0" applyBorder="1"/>
    <xf numFmtId="164" fontId="9" fillId="0" borderId="3" xfId="1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164" fontId="0" fillId="0" borderId="4" xfId="0" applyNumberFormat="1" applyBorder="1"/>
    <xf numFmtId="0" fontId="5" fillId="4" borderId="4" xfId="0" applyFont="1" applyFill="1" applyBorder="1" applyAlignment="1">
      <alignment vertical="center"/>
    </xf>
    <xf numFmtId="0" fontId="10" fillId="0" borderId="0" xfId="0" applyFont="1"/>
    <xf numFmtId="164" fontId="7" fillId="0" borderId="0" xfId="0" applyNumberFormat="1" applyFont="1" applyAlignment="1">
      <alignment horizontal="right"/>
    </xf>
    <xf numFmtId="0" fontId="2" fillId="2" borderId="1" xfId="2" applyAlignment="1">
      <alignment horizontal="center" vertical="center"/>
    </xf>
    <xf numFmtId="164" fontId="2" fillId="2" borderId="5" xfId="2" applyNumberFormat="1" applyBorder="1" applyAlignment="1">
      <alignment horizontal="center" vertical="center" wrapText="1"/>
    </xf>
    <xf numFmtId="0" fontId="2" fillId="2" borderId="1" xfId="2" applyAlignment="1">
      <alignment horizontal="center" vertical="center" wrapText="1"/>
    </xf>
    <xf numFmtId="164" fontId="2" fillId="2" borderId="1" xfId="2" applyNumberFormat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4" fontId="0" fillId="0" borderId="6" xfId="0" applyNumberFormat="1" applyBorder="1"/>
    <xf numFmtId="0" fontId="5" fillId="0" borderId="7" xfId="0" applyFont="1" applyBorder="1" applyAlignment="1">
      <alignment horizontal="center" vertical="center"/>
    </xf>
    <xf numFmtId="164" fontId="1" fillId="0" borderId="4" xfId="1" applyNumberFormat="1" applyBorder="1"/>
    <xf numFmtId="0" fontId="11" fillId="0" borderId="6" xfId="0" applyFont="1" applyBorder="1" applyAlignment="1">
      <alignment horizontal="center" vertical="center" wrapText="1"/>
    </xf>
    <xf numFmtId="164" fontId="0" fillId="0" borderId="0" xfId="0" applyNumberFormat="1" applyAlignment="1">
      <alignment vertical="center"/>
    </xf>
    <xf numFmtId="0" fontId="13" fillId="0" borderId="0" xfId="0" applyFont="1"/>
    <xf numFmtId="164" fontId="14" fillId="0" borderId="0" xfId="0" applyNumberFormat="1" applyFont="1" applyAlignment="1">
      <alignment horizontal="right" vertical="center" wrapText="1"/>
    </xf>
    <xf numFmtId="0" fontId="14" fillId="0" borderId="0" xfId="0" applyFont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0" fontId="2" fillId="2" borderId="4" xfId="2" applyBorder="1" applyAlignment="1">
      <alignment horizontal="center" vertical="center"/>
    </xf>
    <xf numFmtId="164" fontId="2" fillId="2" borderId="4" xfId="2" applyNumberFormat="1" applyBorder="1" applyAlignment="1">
      <alignment horizontal="center" vertical="center" wrapText="1"/>
    </xf>
    <xf numFmtId="164" fontId="15" fillId="0" borderId="4" xfId="3" applyNumberFormat="1" applyFont="1" applyFill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13" fillId="0" borderId="0" xfId="0" applyNumberFormat="1" applyFont="1"/>
    <xf numFmtId="0" fontId="2" fillId="2" borderId="1" xfId="2" applyAlignment="1">
      <alignment horizontal="left" vertical="center"/>
    </xf>
    <xf numFmtId="0" fontId="2" fillId="2" borderId="5" xfId="2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164" fontId="15" fillId="0" borderId="4" xfId="3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164" fontId="0" fillId="0" borderId="4" xfId="0" applyNumberFormat="1" applyBorder="1" applyAlignment="1">
      <alignment vertical="center"/>
    </xf>
    <xf numFmtId="164" fontId="0" fillId="0" borderId="4" xfId="0" applyNumberFormat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164" fontId="15" fillId="0" borderId="0" xfId="3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4" fontId="20" fillId="0" borderId="4" xfId="1" applyFont="1" applyBorder="1" applyAlignment="1" applyProtection="1">
      <alignment horizontal="right" vertical="center"/>
      <protection locked="0"/>
    </xf>
    <xf numFmtId="44" fontId="21" fillId="0" borderId="4" xfId="1" applyFont="1" applyBorder="1" applyAlignment="1">
      <alignment horizontal="right" vertical="center"/>
    </xf>
    <xf numFmtId="0" fontId="20" fillId="5" borderId="0" xfId="0" applyFont="1" applyFill="1" applyAlignment="1">
      <alignment horizontal="right" vertical="center" wrapText="1"/>
    </xf>
    <xf numFmtId="44" fontId="0" fillId="0" borderId="0" xfId="0" applyNumberFormat="1"/>
    <xf numFmtId="0" fontId="22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center" wrapText="1"/>
    </xf>
    <xf numFmtId="164" fontId="23" fillId="0" borderId="0" xfId="0" applyNumberFormat="1" applyFont="1" applyAlignment="1">
      <alignment horizontal="right"/>
    </xf>
    <xf numFmtId="0" fontId="23" fillId="0" borderId="0" xfId="0" applyFont="1"/>
    <xf numFmtId="164" fontId="23" fillId="0" borderId="0" xfId="0" applyNumberFormat="1" applyFont="1" applyAlignment="1">
      <alignment vertical="center"/>
    </xf>
    <xf numFmtId="0" fontId="19" fillId="0" borderId="0" xfId="0" applyFont="1"/>
    <xf numFmtId="0" fontId="21" fillId="0" borderId="0" xfId="0" applyFont="1"/>
    <xf numFmtId="0" fontId="0" fillId="0" borderId="0" xfId="0" applyAlignment="1">
      <alignment horizontal="center" vertical="center"/>
    </xf>
    <xf numFmtId="164" fontId="18" fillId="0" borderId="4" xfId="0" applyNumberFormat="1" applyFont="1" applyBorder="1" applyAlignment="1">
      <alignment horizontal="right"/>
    </xf>
    <xf numFmtId="0" fontId="25" fillId="0" borderId="0" xfId="0" applyFont="1"/>
    <xf numFmtId="164" fontId="24" fillId="0" borderId="4" xfId="0" applyNumberFormat="1" applyFont="1" applyBorder="1"/>
    <xf numFmtId="44" fontId="0" fillId="0" borderId="0" xfId="0" applyNumberFormat="1" applyAlignment="1">
      <alignment horizontal="right"/>
    </xf>
    <xf numFmtId="164" fontId="0" fillId="0" borderId="4" xfId="0" applyNumberFormat="1" applyBorder="1" applyAlignment="1">
      <alignment horizontal="center"/>
    </xf>
    <xf numFmtId="0" fontId="17" fillId="0" borderId="0" xfId="0" applyFont="1" applyAlignment="1">
      <alignment horizontal="left" vertical="top"/>
    </xf>
    <xf numFmtId="0" fontId="23" fillId="0" borderId="0" xfId="0" applyFont="1" applyAlignment="1">
      <alignment horizontal="left" vertical="center" wrapText="1"/>
    </xf>
    <xf numFmtId="0" fontId="23" fillId="0" borderId="4" xfId="0" applyFont="1" applyBorder="1" applyAlignment="1">
      <alignment horizont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18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9" fontId="12" fillId="0" borderId="4" xfId="3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</cellXfs>
  <cellStyles count="4">
    <cellStyle name="Euro" xfId="3" xr:uid="{921BE7FE-60AD-4B5A-B299-40A6F195A9C1}"/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697F2-0DF2-43E7-A051-DF206C3BC477}">
  <dimension ref="A1:I123"/>
  <sheetViews>
    <sheetView tabSelected="1" topLeftCell="A109" workbookViewId="0">
      <selection activeCell="F119" sqref="F119"/>
    </sheetView>
  </sheetViews>
  <sheetFormatPr baseColWidth="10" defaultRowHeight="15" x14ac:dyDescent="0.25"/>
  <cols>
    <col min="1" max="1" width="52" customWidth="1"/>
    <col min="4" max="4" width="17.5703125" bestFit="1" customWidth="1"/>
    <col min="5" max="5" width="20.7109375" bestFit="1" customWidth="1"/>
    <col min="6" max="6" width="19.7109375" customWidth="1"/>
    <col min="7" max="7" width="17.5703125" bestFit="1" customWidth="1"/>
    <col min="8" max="8" width="14.7109375" bestFit="1" customWidth="1"/>
    <col min="12" max="12" width="35.85546875" bestFit="1" customWidth="1"/>
  </cols>
  <sheetData>
    <row r="1" spans="1:7" ht="23.25" x14ac:dyDescent="0.5">
      <c r="A1" s="82" t="s">
        <v>67</v>
      </c>
      <c r="B1" s="82"/>
      <c r="C1" s="82"/>
      <c r="D1" s="82"/>
      <c r="E1" s="82"/>
      <c r="F1" s="82"/>
      <c r="G1" s="82"/>
    </row>
    <row r="2" spans="1:7" ht="211.5" customHeight="1" x14ac:dyDescent="0.25">
      <c r="A2" s="83" t="s">
        <v>68</v>
      </c>
      <c r="B2" s="83"/>
      <c r="C2" s="83"/>
      <c r="D2" s="83"/>
      <c r="E2" s="83"/>
      <c r="F2" s="83"/>
      <c r="G2" s="83"/>
    </row>
    <row r="3" spans="1:7" ht="15.75" thickBot="1" x14ac:dyDescent="0.3">
      <c r="B3" s="1"/>
      <c r="D3" s="1"/>
    </row>
    <row r="4" spans="1:7" ht="15.75" thickBot="1" x14ac:dyDescent="0.3">
      <c r="A4" s="2" t="s">
        <v>0</v>
      </c>
      <c r="B4" s="3" t="s">
        <v>1</v>
      </c>
      <c r="C4" s="2" t="s">
        <v>2</v>
      </c>
      <c r="D4" s="3" t="s">
        <v>69</v>
      </c>
      <c r="E4" s="3" t="s">
        <v>25</v>
      </c>
    </row>
    <row r="5" spans="1:7" ht="60" x14ac:dyDescent="0.25">
      <c r="A5" s="4" t="s">
        <v>3</v>
      </c>
      <c r="B5" s="5">
        <v>99.75</v>
      </c>
      <c r="C5" s="6">
        <v>190</v>
      </c>
      <c r="D5" s="62"/>
      <c r="E5" s="63"/>
      <c r="F5" s="64" t="str">
        <f>IF(D5&gt;B5,"ERROR TARIFA","")</f>
        <v/>
      </c>
    </row>
    <row r="6" spans="1:7" ht="45" x14ac:dyDescent="0.25">
      <c r="A6" s="4" t="s">
        <v>4</v>
      </c>
      <c r="B6" s="5">
        <v>54.6</v>
      </c>
      <c r="C6" s="6">
        <v>30</v>
      </c>
      <c r="D6" s="5"/>
      <c r="E6" s="63"/>
      <c r="F6" s="64" t="str">
        <f t="shared" ref="F6:F7" si="0">IF(D6&gt;B6,"ERROR TARIFA","")</f>
        <v/>
      </c>
    </row>
    <row r="7" spans="1:7" ht="30" x14ac:dyDescent="0.25">
      <c r="A7" s="7" t="s">
        <v>5</v>
      </c>
      <c r="B7" s="8">
        <v>31.5</v>
      </c>
      <c r="C7" s="9">
        <v>800</v>
      </c>
      <c r="D7" s="5"/>
      <c r="E7" s="63"/>
      <c r="F7" s="64" t="str">
        <f t="shared" si="0"/>
        <v/>
      </c>
    </row>
    <row r="8" spans="1:7" ht="18.75" x14ac:dyDescent="0.25">
      <c r="A8" s="13" t="s">
        <v>74</v>
      </c>
      <c r="B8" s="14">
        <v>25</v>
      </c>
      <c r="C8" s="15">
        <v>40</v>
      </c>
      <c r="D8" s="12"/>
      <c r="E8" s="63"/>
      <c r="F8" s="64" t="str">
        <f t="shared" ref="F8:F10" si="1">IF(D8&gt;B8,"ERROR TARIFA","")</f>
        <v/>
      </c>
    </row>
    <row r="9" spans="1:7" ht="18.75" x14ac:dyDescent="0.25">
      <c r="A9" s="13" t="s">
        <v>75</v>
      </c>
      <c r="B9" s="14">
        <v>80</v>
      </c>
      <c r="C9" s="15">
        <v>18</v>
      </c>
      <c r="D9" s="12"/>
      <c r="E9" s="63"/>
      <c r="F9" s="64" t="str">
        <f t="shared" si="1"/>
        <v/>
      </c>
    </row>
    <row r="10" spans="1:7" ht="18.75" x14ac:dyDescent="0.25">
      <c r="A10" s="19" t="s">
        <v>6</v>
      </c>
      <c r="B10" s="14">
        <v>15.75</v>
      </c>
      <c r="C10" s="15">
        <v>50</v>
      </c>
      <c r="D10" s="12"/>
      <c r="E10" s="63"/>
      <c r="F10" s="64" t="str">
        <f t="shared" si="1"/>
        <v/>
      </c>
    </row>
    <row r="11" spans="1:7" x14ac:dyDescent="0.25">
      <c r="A11" s="20"/>
      <c r="B11" s="21"/>
      <c r="C11" s="20"/>
      <c r="D11" s="18"/>
      <c r="E11" s="65">
        <f>SUM(E8:E10)</f>
        <v>0</v>
      </c>
    </row>
    <row r="12" spans="1:7" x14ac:dyDescent="0.25">
      <c r="B12" s="1"/>
      <c r="D12" s="1"/>
    </row>
    <row r="13" spans="1:7" ht="15.75" thickBot="1" x14ac:dyDescent="0.3">
      <c r="A13" s="22" t="s">
        <v>7</v>
      </c>
      <c r="B13" s="1"/>
      <c r="D13" s="1"/>
    </row>
    <row r="14" spans="1:7" ht="15.75" thickBot="1" x14ac:dyDescent="0.3">
      <c r="A14" s="2" t="s">
        <v>0</v>
      </c>
      <c r="B14" s="3" t="s">
        <v>1</v>
      </c>
      <c r="C14" s="2" t="s">
        <v>2</v>
      </c>
      <c r="D14" s="2" t="s">
        <v>69</v>
      </c>
      <c r="E14" s="2" t="s">
        <v>25</v>
      </c>
    </row>
    <row r="15" spans="1:7" ht="18.75" x14ac:dyDescent="0.25">
      <c r="A15" s="19" t="s">
        <v>8</v>
      </c>
      <c r="B15" s="14">
        <v>16.010000000000002</v>
      </c>
      <c r="C15" s="15">
        <v>15</v>
      </c>
      <c r="D15" s="62"/>
      <c r="E15" s="63"/>
      <c r="F15" s="64" t="str">
        <f>IF(D15&gt;B15,"ERROR TARIFA","")</f>
        <v/>
      </c>
    </row>
    <row r="16" spans="1:7" ht="18.75" x14ac:dyDescent="0.25">
      <c r="A16" s="19" t="s">
        <v>9</v>
      </c>
      <c r="B16" s="23">
        <v>49.53</v>
      </c>
      <c r="C16" s="24">
        <v>13</v>
      </c>
      <c r="D16" s="23"/>
      <c r="E16" s="63"/>
      <c r="F16" s="64" t="str">
        <f t="shared" ref="F16:F19" si="2">IF(D16&gt;B16,"ERROR TARIFA","")</f>
        <v/>
      </c>
    </row>
    <row r="17" spans="1:6" ht="18.75" x14ac:dyDescent="0.25">
      <c r="A17" s="19" t="s">
        <v>10</v>
      </c>
      <c r="B17" s="23">
        <v>105</v>
      </c>
      <c r="C17" s="24">
        <v>25</v>
      </c>
      <c r="D17" s="23"/>
      <c r="E17" s="63"/>
      <c r="F17" s="64" t="str">
        <f t="shared" si="2"/>
        <v/>
      </c>
    </row>
    <row r="18" spans="1:6" ht="18.75" x14ac:dyDescent="0.25">
      <c r="A18" s="19" t="s">
        <v>11</v>
      </c>
      <c r="B18" s="23">
        <v>72.81</v>
      </c>
      <c r="C18" s="24">
        <v>2</v>
      </c>
      <c r="D18" s="23"/>
      <c r="E18" s="63"/>
      <c r="F18" s="64" t="str">
        <f t="shared" si="2"/>
        <v/>
      </c>
    </row>
    <row r="19" spans="1:6" ht="18.75" x14ac:dyDescent="0.25">
      <c r="A19" s="19" t="s">
        <v>12</v>
      </c>
      <c r="B19" s="23">
        <v>17.2</v>
      </c>
      <c r="C19" s="15">
        <v>2</v>
      </c>
      <c r="D19" s="23"/>
      <c r="E19" s="63"/>
      <c r="F19" s="64" t="str">
        <f t="shared" si="2"/>
        <v/>
      </c>
    </row>
    <row r="20" spans="1:6" ht="21.75" customHeight="1" x14ac:dyDescent="0.25">
      <c r="A20" s="90"/>
      <c r="B20" s="90"/>
      <c r="C20" s="90"/>
      <c r="D20" s="1"/>
      <c r="E20" s="65">
        <f>SUM(E15:E19)</f>
        <v>0</v>
      </c>
    </row>
    <row r="21" spans="1:6" ht="15.75" thickBot="1" x14ac:dyDescent="0.3">
      <c r="B21" s="1"/>
      <c r="D21" s="1"/>
    </row>
    <row r="22" spans="1:6" ht="15.75" thickBot="1" x14ac:dyDescent="0.3">
      <c r="A22" s="2" t="s">
        <v>0</v>
      </c>
      <c r="B22" s="3" t="s">
        <v>1</v>
      </c>
      <c r="C22" s="2" t="s">
        <v>2</v>
      </c>
      <c r="D22" s="2" t="s">
        <v>69</v>
      </c>
      <c r="E22" s="2" t="s">
        <v>25</v>
      </c>
    </row>
    <row r="23" spans="1:6" ht="39" x14ac:dyDescent="0.25">
      <c r="A23" s="10" t="s">
        <v>13</v>
      </c>
      <c r="B23" s="25">
        <v>114.41</v>
      </c>
      <c r="C23" s="11">
        <v>50</v>
      </c>
      <c r="D23" s="62"/>
      <c r="E23" s="63"/>
      <c r="F23" s="64" t="str">
        <f>IF(D23&gt;B23,"ERROR TARIFA","")</f>
        <v/>
      </c>
    </row>
    <row r="24" spans="1:6" ht="31.5" customHeight="1" x14ac:dyDescent="0.25">
      <c r="A24" s="26" t="s">
        <v>14</v>
      </c>
      <c r="B24" s="27">
        <v>57.2</v>
      </c>
      <c r="C24" s="24">
        <v>25</v>
      </c>
      <c r="D24" s="12"/>
      <c r="E24" s="63"/>
      <c r="F24" s="64" t="str">
        <f t="shared" ref="F24:F25" si="3">IF(D24&gt;B24,"ERROR TARIFA","")</f>
        <v/>
      </c>
    </row>
    <row r="25" spans="1:6" ht="31.5" customHeight="1" x14ac:dyDescent="0.25">
      <c r="A25" s="26" t="s">
        <v>15</v>
      </c>
      <c r="B25" s="27">
        <v>125</v>
      </c>
      <c r="C25" s="24">
        <v>10</v>
      </c>
      <c r="D25" s="23"/>
      <c r="E25" s="63"/>
      <c r="F25" s="64" t="str">
        <f t="shared" si="3"/>
        <v/>
      </c>
    </row>
    <row r="26" spans="1:6" x14ac:dyDescent="0.25">
      <c r="B26" s="1"/>
      <c r="D26" s="1"/>
      <c r="E26" s="65">
        <f>SUM(E23:E25)</f>
        <v>0</v>
      </c>
    </row>
    <row r="27" spans="1:6" ht="15.75" thickBot="1" x14ac:dyDescent="0.3">
      <c r="A27" s="22" t="s">
        <v>76</v>
      </c>
      <c r="B27" s="1"/>
      <c r="D27" s="1"/>
      <c r="E27" s="65"/>
    </row>
    <row r="28" spans="1:6" ht="15.75" thickBot="1" x14ac:dyDescent="0.3">
      <c r="A28" s="2" t="s">
        <v>0</v>
      </c>
      <c r="B28" s="3" t="s">
        <v>1</v>
      </c>
      <c r="C28" s="2" t="s">
        <v>2</v>
      </c>
      <c r="D28" s="2" t="s">
        <v>69</v>
      </c>
      <c r="E28" s="2" t="s">
        <v>25</v>
      </c>
    </row>
    <row r="29" spans="1:6" ht="18.75" x14ac:dyDescent="0.25">
      <c r="A29" s="13" t="s">
        <v>17</v>
      </c>
      <c r="B29" s="14">
        <v>70</v>
      </c>
      <c r="C29" s="15">
        <v>160</v>
      </c>
      <c r="D29" s="62"/>
      <c r="E29" s="63"/>
      <c r="F29" s="64" t="str">
        <f>IF(D29&gt;B29,"ERROR TARIFA","")</f>
        <v/>
      </c>
    </row>
    <row r="30" spans="1:6" x14ac:dyDescent="0.25">
      <c r="B30" s="1"/>
      <c r="D30" s="1"/>
      <c r="E30" s="65">
        <f>SUM(E26)</f>
        <v>0</v>
      </c>
    </row>
    <row r="31" spans="1:6" ht="15.75" thickBot="1" x14ac:dyDescent="0.3">
      <c r="A31" s="22" t="s">
        <v>16</v>
      </c>
      <c r="B31" s="1"/>
      <c r="D31" s="1"/>
    </row>
    <row r="32" spans="1:6" ht="15.75" thickBot="1" x14ac:dyDescent="0.3">
      <c r="A32" s="2" t="s">
        <v>0</v>
      </c>
      <c r="B32" s="3" t="s">
        <v>1</v>
      </c>
      <c r="C32" s="2" t="s">
        <v>2</v>
      </c>
      <c r="D32" s="2" t="s">
        <v>69</v>
      </c>
      <c r="E32" s="2" t="s">
        <v>25</v>
      </c>
    </row>
    <row r="33" spans="1:8" ht="18.75" x14ac:dyDescent="0.25">
      <c r="A33" s="28" t="s">
        <v>18</v>
      </c>
      <c r="B33" s="14">
        <v>130</v>
      </c>
      <c r="C33" s="24">
        <v>6</v>
      </c>
      <c r="D33" s="12"/>
      <c r="E33" s="63"/>
      <c r="F33" s="64" t="str">
        <f>IF(D33&gt;B33,"ERROR TARIFA","")</f>
        <v/>
      </c>
    </row>
    <row r="34" spans="1:8" x14ac:dyDescent="0.25">
      <c r="B34" s="1"/>
      <c r="D34" s="1"/>
      <c r="E34" s="65">
        <f>SUM(E33:E33)</f>
        <v>0</v>
      </c>
    </row>
    <row r="36" spans="1:8" ht="15.75" x14ac:dyDescent="0.25">
      <c r="A36" s="29" t="s">
        <v>19</v>
      </c>
      <c r="B36" s="30"/>
      <c r="C36" s="20"/>
      <c r="D36" s="18"/>
      <c r="F36" s="1"/>
    </row>
    <row r="37" spans="1:8" ht="45" x14ac:dyDescent="0.25">
      <c r="A37" s="31" t="s">
        <v>20</v>
      </c>
      <c r="B37" s="32" t="s">
        <v>21</v>
      </c>
      <c r="C37" s="33" t="s">
        <v>22</v>
      </c>
      <c r="D37" s="34" t="s">
        <v>23</v>
      </c>
      <c r="E37" s="31" t="s">
        <v>24</v>
      </c>
      <c r="F37" s="31" t="s">
        <v>69</v>
      </c>
      <c r="G37" s="31" t="s">
        <v>25</v>
      </c>
    </row>
    <row r="38" spans="1:8" ht="18.75" x14ac:dyDescent="0.25">
      <c r="A38" s="35">
        <v>0</v>
      </c>
      <c r="B38" s="27">
        <v>165.81</v>
      </c>
      <c r="C38" s="36">
        <v>49.743000000000002</v>
      </c>
      <c r="D38" s="27">
        <f>SUM(B38:C38)</f>
        <v>215.553</v>
      </c>
      <c r="E38" s="37">
        <v>5</v>
      </c>
      <c r="F38" s="62"/>
      <c r="G38" s="63"/>
      <c r="H38" s="64" t="str">
        <f>IF(F38&gt;D38,"ERROR TARIFA","")</f>
        <v/>
      </c>
    </row>
    <row r="39" spans="1:8" ht="18.75" x14ac:dyDescent="0.25">
      <c r="A39" s="35">
        <v>1</v>
      </c>
      <c r="B39" s="27">
        <v>172.85</v>
      </c>
      <c r="C39" s="36">
        <v>51.854999999999997</v>
      </c>
      <c r="D39" s="27">
        <f t="shared" ref="D39:D46" si="4">SUM(B39:C39)</f>
        <v>224.70499999999998</v>
      </c>
      <c r="E39" s="37">
        <v>2</v>
      </c>
      <c r="F39" s="38"/>
      <c r="G39" s="63"/>
      <c r="H39" s="64" t="str">
        <f t="shared" ref="H39:H46" si="5">IF(F39&gt;D39,"ERROR TARIFA","")</f>
        <v/>
      </c>
    </row>
    <row r="40" spans="1:8" ht="18.75" x14ac:dyDescent="0.25">
      <c r="A40" s="35">
        <v>2</v>
      </c>
      <c r="B40" s="27">
        <v>218.62</v>
      </c>
      <c r="C40" s="36">
        <v>65.585999999999999</v>
      </c>
      <c r="D40" s="27">
        <f t="shared" si="4"/>
        <v>284.20600000000002</v>
      </c>
      <c r="E40" s="37">
        <v>1</v>
      </c>
      <c r="F40" s="38"/>
      <c r="G40" s="63"/>
      <c r="H40" s="64" t="str">
        <f t="shared" si="5"/>
        <v/>
      </c>
    </row>
    <row r="41" spans="1:8" ht="18.75" x14ac:dyDescent="0.25">
      <c r="A41" s="35">
        <v>3</v>
      </c>
      <c r="B41" s="27">
        <v>321.77</v>
      </c>
      <c r="C41" s="36">
        <v>96.530999999999992</v>
      </c>
      <c r="D41" s="27">
        <f t="shared" si="4"/>
        <v>418.30099999999999</v>
      </c>
      <c r="E41" s="37">
        <v>2</v>
      </c>
      <c r="F41" s="38"/>
      <c r="G41" s="63"/>
      <c r="H41" s="64" t="str">
        <f t="shared" si="5"/>
        <v/>
      </c>
    </row>
    <row r="42" spans="1:8" ht="18.75" x14ac:dyDescent="0.25">
      <c r="A42" s="35">
        <v>4</v>
      </c>
      <c r="B42" s="27">
        <v>436.88</v>
      </c>
      <c r="C42" s="36">
        <v>131.06399999999999</v>
      </c>
      <c r="D42" s="27">
        <f t="shared" si="4"/>
        <v>567.94399999999996</v>
      </c>
      <c r="E42" s="37">
        <v>3</v>
      </c>
      <c r="F42" s="38"/>
      <c r="G42" s="63"/>
      <c r="H42" s="64" t="str">
        <f t="shared" si="5"/>
        <v/>
      </c>
    </row>
    <row r="43" spans="1:8" ht="18.75" x14ac:dyDescent="0.25">
      <c r="A43" s="35">
        <v>5</v>
      </c>
      <c r="B43" s="27">
        <v>586.15</v>
      </c>
      <c r="C43" s="36">
        <v>175.845</v>
      </c>
      <c r="D43" s="27">
        <f t="shared" si="4"/>
        <v>761.995</v>
      </c>
      <c r="E43" s="37">
        <v>5</v>
      </c>
      <c r="F43" s="38"/>
      <c r="G43" s="63"/>
      <c r="H43" s="64" t="str">
        <f t="shared" si="5"/>
        <v/>
      </c>
    </row>
    <row r="44" spans="1:8" ht="18.75" x14ac:dyDescent="0.25">
      <c r="A44" s="35">
        <v>6</v>
      </c>
      <c r="B44" s="27">
        <v>783.29</v>
      </c>
      <c r="C44" s="36">
        <v>234.98699999999997</v>
      </c>
      <c r="D44" s="27">
        <f t="shared" si="4"/>
        <v>1018.2769999999999</v>
      </c>
      <c r="E44" s="37">
        <v>1</v>
      </c>
      <c r="F44" s="38"/>
      <c r="G44" s="63"/>
      <c r="H44" s="64" t="str">
        <f t="shared" si="5"/>
        <v/>
      </c>
    </row>
    <row r="45" spans="1:8" ht="18.75" x14ac:dyDescent="0.25">
      <c r="A45" s="35">
        <v>7</v>
      </c>
      <c r="B45" s="27">
        <v>1007.9</v>
      </c>
      <c r="C45" s="36">
        <v>302.37</v>
      </c>
      <c r="D45" s="27">
        <f t="shared" si="4"/>
        <v>1310.27</v>
      </c>
      <c r="E45" s="37">
        <v>1</v>
      </c>
      <c r="F45" s="38"/>
      <c r="G45" s="63"/>
      <c r="H45" s="64" t="str">
        <f t="shared" si="5"/>
        <v/>
      </c>
    </row>
    <row r="46" spans="1:8" ht="18.75" x14ac:dyDescent="0.25">
      <c r="A46" s="35">
        <v>8</v>
      </c>
      <c r="B46" s="27">
        <v>1285.9000000000001</v>
      </c>
      <c r="C46" s="36">
        <v>385.77000000000004</v>
      </c>
      <c r="D46" s="27">
        <f t="shared" si="4"/>
        <v>1671.67</v>
      </c>
      <c r="E46" s="37">
        <v>1</v>
      </c>
      <c r="F46" s="38"/>
      <c r="G46" s="63"/>
      <c r="H46" s="64" t="str">
        <f t="shared" si="5"/>
        <v/>
      </c>
    </row>
    <row r="47" spans="1:8" ht="32.450000000000003" customHeight="1" x14ac:dyDescent="0.25">
      <c r="A47" s="39" t="s">
        <v>26</v>
      </c>
      <c r="B47" s="91" t="s">
        <v>27</v>
      </c>
      <c r="C47" s="91"/>
      <c r="D47" s="91"/>
      <c r="E47" s="91"/>
      <c r="F47" s="40"/>
      <c r="G47" s="65">
        <f>SUM(G38:G46)</f>
        <v>0</v>
      </c>
    </row>
    <row r="50" spans="1:7" ht="18.75" x14ac:dyDescent="0.4">
      <c r="A50" s="92" t="s">
        <v>28</v>
      </c>
      <c r="B50" s="92"/>
      <c r="C50" s="92"/>
      <c r="D50" s="92"/>
      <c r="E50" s="92"/>
      <c r="F50" s="92"/>
      <c r="G50" s="71"/>
    </row>
    <row r="51" spans="1:7" ht="66.95" customHeight="1" x14ac:dyDescent="0.25">
      <c r="A51" s="92" t="s">
        <v>29</v>
      </c>
      <c r="B51" s="92"/>
      <c r="C51" s="92"/>
      <c r="D51" s="92"/>
      <c r="E51" s="92"/>
      <c r="F51" s="92"/>
      <c r="G51" s="92"/>
    </row>
    <row r="52" spans="1:7" ht="15.75" x14ac:dyDescent="0.25">
      <c r="A52" s="41" t="s">
        <v>30</v>
      </c>
      <c r="B52" s="42"/>
      <c r="C52" s="43"/>
      <c r="D52" s="44"/>
    </row>
    <row r="53" spans="1:7" ht="45" x14ac:dyDescent="0.25">
      <c r="A53" s="45" t="s">
        <v>20</v>
      </c>
      <c r="B53" s="46" t="s">
        <v>31</v>
      </c>
      <c r="C53" s="45" t="s">
        <v>24</v>
      </c>
      <c r="D53" s="46" t="s">
        <v>69</v>
      </c>
      <c r="E53" s="46" t="s">
        <v>25</v>
      </c>
    </row>
    <row r="54" spans="1:7" ht="18.75" x14ac:dyDescent="0.25">
      <c r="A54" s="35">
        <v>0</v>
      </c>
      <c r="B54" s="47">
        <v>123.9558</v>
      </c>
      <c r="C54" s="37">
        <v>5</v>
      </c>
      <c r="D54" s="62"/>
      <c r="E54" s="63"/>
      <c r="F54" s="64" t="str">
        <f>IF(D54&gt;B54,"ERROR TARIFA","")</f>
        <v/>
      </c>
    </row>
    <row r="55" spans="1:7" ht="18.75" x14ac:dyDescent="0.25">
      <c r="A55" s="35">
        <v>1</v>
      </c>
      <c r="B55" s="47">
        <v>123.9558</v>
      </c>
      <c r="C55" s="37">
        <v>2</v>
      </c>
      <c r="D55" s="23"/>
      <c r="E55" s="63"/>
      <c r="F55" s="64" t="str">
        <f t="shared" ref="F55:F62" si="6">IF(D55&gt;B55,"ERROR TARIFA","")</f>
        <v/>
      </c>
    </row>
    <row r="56" spans="1:7" ht="18.75" x14ac:dyDescent="0.25">
      <c r="A56" s="35">
        <v>2</v>
      </c>
      <c r="B56" s="47">
        <v>123.9558</v>
      </c>
      <c r="C56" s="37">
        <v>1</v>
      </c>
      <c r="D56" s="23"/>
      <c r="E56" s="63"/>
      <c r="F56" s="64" t="str">
        <f t="shared" si="6"/>
        <v/>
      </c>
    </row>
    <row r="57" spans="1:7" ht="18.75" x14ac:dyDescent="0.25">
      <c r="A57" s="35">
        <v>3</v>
      </c>
      <c r="B57" s="47">
        <v>191.14670000000004</v>
      </c>
      <c r="C57" s="37">
        <v>2</v>
      </c>
      <c r="D57" s="23"/>
      <c r="E57" s="63"/>
      <c r="F57" s="64" t="str">
        <f t="shared" si="6"/>
        <v/>
      </c>
    </row>
    <row r="58" spans="1:7" ht="18.75" x14ac:dyDescent="0.25">
      <c r="A58" s="35">
        <v>4</v>
      </c>
      <c r="B58" s="47">
        <v>191.14670000000004</v>
      </c>
      <c r="C58" s="37">
        <v>3</v>
      </c>
      <c r="D58" s="23"/>
      <c r="E58" s="63"/>
      <c r="F58" s="64" t="str">
        <f t="shared" si="6"/>
        <v/>
      </c>
    </row>
    <row r="59" spans="1:7" ht="18.75" x14ac:dyDescent="0.25">
      <c r="A59" s="35">
        <v>5</v>
      </c>
      <c r="B59" s="47">
        <v>254.86230000000003</v>
      </c>
      <c r="C59" s="37">
        <v>5</v>
      </c>
      <c r="D59" s="23"/>
      <c r="E59" s="63"/>
      <c r="F59" s="64" t="str">
        <f t="shared" si="6"/>
        <v/>
      </c>
    </row>
    <row r="60" spans="1:7" ht="18.75" x14ac:dyDescent="0.25">
      <c r="A60" s="35">
        <v>6</v>
      </c>
      <c r="B60" s="47">
        <v>254.86230000000003</v>
      </c>
      <c r="C60" s="37">
        <v>1</v>
      </c>
      <c r="D60" s="23"/>
      <c r="E60" s="63"/>
      <c r="F60" s="64" t="str">
        <f t="shared" si="6"/>
        <v/>
      </c>
    </row>
    <row r="61" spans="1:7" ht="18.75" x14ac:dyDescent="0.25">
      <c r="A61" s="35">
        <v>7</v>
      </c>
      <c r="B61" s="47">
        <v>342.90559999999999</v>
      </c>
      <c r="C61" s="37">
        <v>1</v>
      </c>
      <c r="D61" s="23"/>
      <c r="E61" s="63"/>
      <c r="F61" s="64" t="str">
        <f t="shared" si="6"/>
        <v/>
      </c>
    </row>
    <row r="62" spans="1:7" ht="18.75" x14ac:dyDescent="0.25">
      <c r="A62" s="35">
        <v>8</v>
      </c>
      <c r="B62" s="47">
        <v>342.90559999999999</v>
      </c>
      <c r="C62" s="37">
        <v>1</v>
      </c>
      <c r="D62" s="23"/>
      <c r="E62" s="63"/>
      <c r="F62" s="64" t="str">
        <f t="shared" si="6"/>
        <v/>
      </c>
    </row>
    <row r="63" spans="1:7" x14ac:dyDescent="0.25">
      <c r="A63" s="20"/>
      <c r="B63" s="30"/>
      <c r="C63" s="48"/>
      <c r="D63" s="18"/>
      <c r="E63" s="65">
        <f>SUM(E54:E62)</f>
        <v>0</v>
      </c>
    </row>
    <row r="66" spans="1:6" ht="18.75" x14ac:dyDescent="0.25">
      <c r="A66" s="92" t="s">
        <v>28</v>
      </c>
      <c r="B66" s="92"/>
      <c r="C66" s="92"/>
      <c r="D66" s="92"/>
      <c r="E66" s="92"/>
      <c r="F66" s="92"/>
    </row>
    <row r="69" spans="1:6" ht="15.75" x14ac:dyDescent="0.25">
      <c r="A69" s="41" t="s">
        <v>32</v>
      </c>
      <c r="B69" s="42"/>
      <c r="C69" s="43"/>
      <c r="D69" s="44"/>
    </row>
    <row r="70" spans="1:6" ht="60" x14ac:dyDescent="0.25">
      <c r="A70" s="31" t="s">
        <v>20</v>
      </c>
      <c r="B70" s="34" t="s">
        <v>33</v>
      </c>
      <c r="C70" s="31" t="s">
        <v>24</v>
      </c>
      <c r="D70" s="34" t="s">
        <v>69</v>
      </c>
      <c r="E70" s="34" t="s">
        <v>25</v>
      </c>
    </row>
    <row r="71" spans="1:6" ht="18.75" x14ac:dyDescent="0.25">
      <c r="A71" s="49">
        <v>0</v>
      </c>
      <c r="B71" s="47">
        <v>248.71318360000001</v>
      </c>
      <c r="C71" s="37">
        <v>5</v>
      </c>
      <c r="D71" s="62"/>
      <c r="E71" s="12"/>
      <c r="F71" s="64" t="str">
        <f>IF(D71&gt;B71,"ERROR TARIFA","")</f>
        <v/>
      </c>
    </row>
    <row r="72" spans="1:6" ht="18.75" x14ac:dyDescent="0.25">
      <c r="A72" s="35">
        <v>1</v>
      </c>
      <c r="B72" s="47">
        <v>259.27837959999999</v>
      </c>
      <c r="C72" s="37">
        <v>2</v>
      </c>
      <c r="D72" s="12"/>
      <c r="E72" s="12"/>
      <c r="F72" s="64" t="str">
        <f t="shared" ref="F72:F82" si="7">IF(D72&gt;B72,"ERROR TARIFA","")</f>
        <v/>
      </c>
    </row>
    <row r="73" spans="1:6" ht="18.75" x14ac:dyDescent="0.25">
      <c r="A73" s="35">
        <v>2</v>
      </c>
      <c r="B73" s="47">
        <v>327.92432439999999</v>
      </c>
      <c r="C73" s="37">
        <v>1</v>
      </c>
      <c r="D73" s="12"/>
      <c r="E73" s="12"/>
      <c r="F73" s="64" t="str">
        <f t="shared" si="7"/>
        <v/>
      </c>
    </row>
    <row r="74" spans="1:6" ht="18.75" x14ac:dyDescent="0.25">
      <c r="A74" s="35">
        <v>3</v>
      </c>
      <c r="B74" s="47">
        <v>482.64897239999999</v>
      </c>
      <c r="C74" s="37">
        <v>2</v>
      </c>
      <c r="D74" s="12"/>
      <c r="E74" s="12"/>
      <c r="F74" s="64" t="str">
        <f t="shared" si="7"/>
        <v/>
      </c>
    </row>
    <row r="75" spans="1:6" ht="18.75" x14ac:dyDescent="0.25">
      <c r="A75" s="35">
        <v>4</v>
      </c>
      <c r="B75" s="47">
        <v>655.32746379999992</v>
      </c>
      <c r="C75" s="37">
        <v>3</v>
      </c>
      <c r="D75" s="12"/>
      <c r="E75" s="12"/>
      <c r="F75" s="64" t="str">
        <f t="shared" si="7"/>
        <v/>
      </c>
    </row>
    <row r="76" spans="1:6" ht="18.75" x14ac:dyDescent="0.25">
      <c r="A76" s="35">
        <v>5</v>
      </c>
      <c r="B76" s="47">
        <v>879.2262614</v>
      </c>
      <c r="C76" s="37">
        <v>5</v>
      </c>
      <c r="D76" s="12"/>
      <c r="E76" s="12"/>
      <c r="F76" s="64" t="str">
        <f t="shared" si="7"/>
        <v/>
      </c>
    </row>
    <row r="77" spans="1:6" ht="18.75" x14ac:dyDescent="0.25">
      <c r="A77" s="35">
        <v>6</v>
      </c>
      <c r="B77" s="47">
        <v>1174.9407325999998</v>
      </c>
      <c r="C77" s="37">
        <v>1</v>
      </c>
      <c r="D77" s="12"/>
      <c r="E77" s="12"/>
      <c r="F77" s="64" t="str">
        <f t="shared" si="7"/>
        <v/>
      </c>
    </row>
    <row r="78" spans="1:6" ht="18.75" x14ac:dyDescent="0.25">
      <c r="A78" s="35">
        <v>7</v>
      </c>
      <c r="B78" s="47">
        <v>1511.8454386000005</v>
      </c>
      <c r="C78" s="37">
        <v>1</v>
      </c>
      <c r="D78" s="12"/>
      <c r="E78" s="12"/>
      <c r="F78" s="64" t="str">
        <f t="shared" si="7"/>
        <v/>
      </c>
    </row>
    <row r="79" spans="1:6" ht="18.75" x14ac:dyDescent="0.25">
      <c r="A79" s="35">
        <v>8</v>
      </c>
      <c r="B79" s="47">
        <v>1928.8442</v>
      </c>
      <c r="C79" s="37">
        <v>1</v>
      </c>
      <c r="D79" s="12"/>
      <c r="E79" s="12"/>
      <c r="F79" s="64" t="str">
        <f t="shared" si="7"/>
        <v/>
      </c>
    </row>
    <row r="80" spans="1:6" ht="18.75" x14ac:dyDescent="0.25">
      <c r="A80" s="19" t="s">
        <v>34</v>
      </c>
      <c r="B80" s="23">
        <v>6000</v>
      </c>
      <c r="C80" s="35">
        <v>1</v>
      </c>
      <c r="D80" s="12">
        <v>6000</v>
      </c>
      <c r="E80" s="12">
        <v>6000</v>
      </c>
      <c r="F80" s="64" t="str">
        <f t="shared" si="7"/>
        <v/>
      </c>
    </row>
    <row r="81" spans="1:8" ht="18.75" x14ac:dyDescent="0.25">
      <c r="A81" s="19" t="s">
        <v>35</v>
      </c>
      <c r="B81" s="23">
        <v>3000</v>
      </c>
      <c r="C81" s="35">
        <v>1</v>
      </c>
      <c r="D81" s="12">
        <v>3000</v>
      </c>
      <c r="E81" s="12">
        <v>3000</v>
      </c>
      <c r="F81" s="64" t="str">
        <f t="shared" si="7"/>
        <v/>
      </c>
    </row>
    <row r="82" spans="1:8" ht="18.75" x14ac:dyDescent="0.25">
      <c r="A82" s="19" t="s">
        <v>36</v>
      </c>
      <c r="B82" s="23">
        <v>1000</v>
      </c>
      <c r="C82" s="35">
        <v>1</v>
      </c>
      <c r="D82" s="12">
        <v>1000</v>
      </c>
      <c r="E82" s="12">
        <v>1000</v>
      </c>
      <c r="F82" s="64" t="str">
        <f t="shared" si="7"/>
        <v/>
      </c>
    </row>
    <row r="83" spans="1:8" x14ac:dyDescent="0.25">
      <c r="A83" s="16"/>
      <c r="B83" s="18"/>
      <c r="C83" s="50"/>
      <c r="D83" s="18"/>
      <c r="E83" s="77">
        <f>SUM(E71:E82)</f>
        <v>10000</v>
      </c>
    </row>
    <row r="86" spans="1:8" ht="18.75" x14ac:dyDescent="0.25">
      <c r="A86" s="92" t="s">
        <v>37</v>
      </c>
      <c r="B86" s="92"/>
      <c r="C86" s="92"/>
      <c r="D86" s="92"/>
      <c r="E86" s="92"/>
      <c r="F86" s="92"/>
      <c r="G86" s="92"/>
      <c r="H86" s="92"/>
    </row>
    <row r="88" spans="1:8" ht="15.75" x14ac:dyDescent="0.25">
      <c r="A88" s="66" t="s">
        <v>38</v>
      </c>
      <c r="B88" s="86" t="s">
        <v>39</v>
      </c>
      <c r="C88" s="86"/>
      <c r="D88" s="87"/>
    </row>
    <row r="89" spans="1:8" ht="15.75" x14ac:dyDescent="0.25">
      <c r="A89" s="67" t="s">
        <v>40</v>
      </c>
      <c r="B89" s="88" t="s">
        <v>41</v>
      </c>
      <c r="C89" s="89"/>
      <c r="D89" s="89"/>
    </row>
    <row r="90" spans="1:8" ht="26.1" customHeight="1" x14ac:dyDescent="0.25">
      <c r="A90" s="67" t="s">
        <v>42</v>
      </c>
      <c r="B90" s="88" t="s">
        <v>43</v>
      </c>
      <c r="C90" s="89"/>
      <c r="D90" s="89"/>
    </row>
    <row r="91" spans="1:8" ht="31.5" x14ac:dyDescent="0.25">
      <c r="A91" s="67" t="s">
        <v>44</v>
      </c>
      <c r="B91" s="88" t="s">
        <v>45</v>
      </c>
      <c r="C91" s="89"/>
      <c r="D91" s="89"/>
    </row>
    <row r="92" spans="1:8" ht="15.75" x14ac:dyDescent="0.25">
      <c r="A92" s="67" t="s">
        <v>46</v>
      </c>
      <c r="B92" s="88" t="s">
        <v>47</v>
      </c>
      <c r="C92" s="89"/>
      <c r="D92" s="89"/>
    </row>
    <row r="93" spans="1:8" ht="15.75" x14ac:dyDescent="0.25">
      <c r="A93" s="67" t="s">
        <v>48</v>
      </c>
      <c r="B93" s="88" t="s">
        <v>49</v>
      </c>
      <c r="C93" s="89"/>
      <c r="D93" s="89"/>
    </row>
    <row r="94" spans="1:8" ht="16.5" x14ac:dyDescent="0.35">
      <c r="A94" s="67" t="s">
        <v>50</v>
      </c>
      <c r="B94" s="68"/>
      <c r="C94" s="69"/>
      <c r="D94" s="70"/>
    </row>
    <row r="95" spans="1:8" ht="16.5" x14ac:dyDescent="0.35">
      <c r="A95" s="67" t="s">
        <v>51</v>
      </c>
      <c r="B95" s="68"/>
      <c r="C95" s="69"/>
      <c r="D95" s="70"/>
    </row>
    <row r="96" spans="1:8" ht="16.5" x14ac:dyDescent="0.35">
      <c r="A96" s="67" t="s">
        <v>52</v>
      </c>
      <c r="B96" s="68"/>
      <c r="C96" s="69"/>
      <c r="D96" s="70"/>
    </row>
    <row r="97" spans="1:9" ht="16.5" x14ac:dyDescent="0.35">
      <c r="A97" s="67" t="s">
        <v>53</v>
      </c>
      <c r="B97" s="68"/>
      <c r="C97" s="69"/>
      <c r="D97" s="70"/>
    </row>
    <row r="98" spans="1:9" ht="16.5" x14ac:dyDescent="0.35">
      <c r="A98" s="67" t="s">
        <v>54</v>
      </c>
      <c r="B98" s="68"/>
      <c r="C98" s="69"/>
      <c r="D98" s="70"/>
    </row>
    <row r="100" spans="1:9" ht="45.6" customHeight="1" x14ac:dyDescent="0.25">
      <c r="A100" s="80" t="s">
        <v>29</v>
      </c>
      <c r="B100" s="80"/>
      <c r="C100" s="80"/>
      <c r="D100" s="80"/>
      <c r="E100" s="80"/>
      <c r="F100" s="80"/>
      <c r="G100" s="80"/>
      <c r="H100" s="80"/>
      <c r="I100" s="80"/>
    </row>
    <row r="102" spans="1:9" ht="15.75" x14ac:dyDescent="0.25">
      <c r="A102" s="41" t="s">
        <v>55</v>
      </c>
      <c r="B102" s="51"/>
      <c r="C102" s="41"/>
      <c r="D102" s="51"/>
      <c r="E102" s="41"/>
      <c r="F102" s="41"/>
    </row>
    <row r="103" spans="1:9" ht="60" x14ac:dyDescent="0.25">
      <c r="A103" s="52" t="s">
        <v>56</v>
      </c>
      <c r="B103" s="34" t="s">
        <v>57</v>
      </c>
      <c r="C103" s="33" t="s">
        <v>58</v>
      </c>
      <c r="D103" s="34" t="s">
        <v>59</v>
      </c>
      <c r="E103" s="31" t="s">
        <v>25</v>
      </c>
      <c r="F103" s="53" t="s">
        <v>24</v>
      </c>
      <c r="G103" s="53" t="s">
        <v>69</v>
      </c>
      <c r="H103" s="53" t="s">
        <v>25</v>
      </c>
    </row>
    <row r="104" spans="1:9" ht="18.75" x14ac:dyDescent="0.25">
      <c r="A104" s="54" t="s">
        <v>60</v>
      </c>
      <c r="B104" s="55">
        <v>615.14</v>
      </c>
      <c r="C104" s="55">
        <v>410.1</v>
      </c>
      <c r="D104" s="55">
        <v>191.15</v>
      </c>
      <c r="E104" s="78">
        <f t="shared" ref="E104:E109" si="8">SUM(B104:D104)</f>
        <v>1216.3900000000001</v>
      </c>
      <c r="F104" s="56">
        <v>7</v>
      </c>
      <c r="G104" s="62"/>
      <c r="H104" s="63"/>
      <c r="I104" s="64" t="str">
        <f>IF(G104&gt;E104,"ERROR TARIFA","")</f>
        <v/>
      </c>
    </row>
    <row r="105" spans="1:9" ht="18.75" x14ac:dyDescent="0.25">
      <c r="A105" s="54" t="s">
        <v>61</v>
      </c>
      <c r="B105" s="55">
        <v>337.81</v>
      </c>
      <c r="C105" s="55">
        <v>225.21</v>
      </c>
      <c r="D105" s="55">
        <v>134.38</v>
      </c>
      <c r="E105" s="78">
        <f t="shared" si="8"/>
        <v>697.4</v>
      </c>
      <c r="F105" s="56">
        <v>2</v>
      </c>
      <c r="G105" s="57"/>
      <c r="H105" s="63"/>
      <c r="I105" s="64" t="str">
        <f t="shared" ref="I105:I109" si="9">IF(G105&gt;E105,"ERROR TARIFA","")</f>
        <v/>
      </c>
    </row>
    <row r="106" spans="1:9" ht="18.75" x14ac:dyDescent="0.25">
      <c r="A106" s="54" t="s">
        <v>62</v>
      </c>
      <c r="B106" s="55">
        <v>458.75</v>
      </c>
      <c r="C106" s="55">
        <v>305.83</v>
      </c>
      <c r="D106" s="55">
        <v>134.38</v>
      </c>
      <c r="E106" s="78">
        <f t="shared" si="8"/>
        <v>898.95999999999992</v>
      </c>
      <c r="F106" s="56">
        <v>2</v>
      </c>
      <c r="G106" s="57"/>
      <c r="H106" s="63"/>
      <c r="I106" s="64" t="str">
        <f t="shared" si="9"/>
        <v/>
      </c>
    </row>
    <row r="107" spans="1:9" ht="72.75" customHeight="1" x14ac:dyDescent="0.25">
      <c r="A107" s="54" t="s">
        <v>63</v>
      </c>
      <c r="B107" s="55">
        <v>207.23</v>
      </c>
      <c r="C107" s="55">
        <v>138.16</v>
      </c>
      <c r="D107" s="55">
        <v>123.9558</v>
      </c>
      <c r="E107" s="58">
        <f t="shared" si="8"/>
        <v>469.3458</v>
      </c>
      <c r="F107" s="35">
        <v>3</v>
      </c>
      <c r="G107" s="57"/>
      <c r="H107" s="63"/>
      <c r="I107" s="64" t="str">
        <f t="shared" si="9"/>
        <v/>
      </c>
    </row>
    <row r="108" spans="1:9" ht="18.75" x14ac:dyDescent="0.25">
      <c r="A108" s="54" t="s">
        <v>64</v>
      </c>
      <c r="B108" s="55">
        <v>207.23</v>
      </c>
      <c r="C108" s="55">
        <v>138.16</v>
      </c>
      <c r="D108" s="55">
        <v>0</v>
      </c>
      <c r="E108" s="58">
        <f t="shared" si="8"/>
        <v>345.39</v>
      </c>
      <c r="F108" s="56">
        <v>1</v>
      </c>
      <c r="G108" s="57"/>
      <c r="H108" s="63"/>
      <c r="I108" s="64" t="str">
        <f t="shared" si="9"/>
        <v/>
      </c>
    </row>
    <row r="109" spans="1:9" ht="87.75" customHeight="1" x14ac:dyDescent="0.25">
      <c r="A109" s="54" t="s">
        <v>65</v>
      </c>
      <c r="B109" s="55">
        <v>207.23</v>
      </c>
      <c r="C109" s="55">
        <v>138.16</v>
      </c>
      <c r="D109" s="55">
        <v>123.96</v>
      </c>
      <c r="E109" s="58">
        <f t="shared" si="8"/>
        <v>469.34999999999997</v>
      </c>
      <c r="F109" s="35">
        <v>1</v>
      </c>
      <c r="G109" s="14"/>
      <c r="H109" s="63"/>
      <c r="I109" s="64" t="str">
        <f t="shared" si="9"/>
        <v/>
      </c>
    </row>
    <row r="110" spans="1:9" x14ac:dyDescent="0.25">
      <c r="A110" s="59"/>
      <c r="B110" s="60"/>
      <c r="C110" s="60"/>
      <c r="D110" s="60"/>
      <c r="E110" s="61"/>
      <c r="F110" s="50"/>
      <c r="G110" s="17"/>
      <c r="H110" s="65">
        <f>SUM(H104:H109)</f>
        <v>0</v>
      </c>
    </row>
    <row r="111" spans="1:9" x14ac:dyDescent="0.25">
      <c r="A111" s="59"/>
      <c r="B111" s="60"/>
      <c r="C111" s="60"/>
      <c r="D111" s="60"/>
      <c r="E111" s="61"/>
      <c r="F111" s="50"/>
      <c r="G111" s="17"/>
    </row>
    <row r="112" spans="1:9" x14ac:dyDescent="0.25">
      <c r="A112" s="59"/>
      <c r="B112" s="60"/>
      <c r="C112" s="60"/>
      <c r="D112" s="60"/>
      <c r="E112" s="61"/>
      <c r="F112" s="50"/>
      <c r="G112" s="17"/>
    </row>
    <row r="113" spans="1:7" x14ac:dyDescent="0.25">
      <c r="G113" s="1"/>
    </row>
    <row r="114" spans="1:7" ht="142.5" customHeight="1" x14ac:dyDescent="0.35">
      <c r="A114" s="81" t="s">
        <v>66</v>
      </c>
      <c r="B114" s="81"/>
      <c r="C114" s="81"/>
      <c r="D114" s="81"/>
      <c r="E114" s="81"/>
      <c r="F114" s="81"/>
    </row>
    <row r="117" spans="1:7" ht="32.25" customHeight="1" x14ac:dyDescent="0.4">
      <c r="A117" s="84" t="s">
        <v>70</v>
      </c>
      <c r="B117" s="84"/>
      <c r="C117" s="72"/>
      <c r="D117" s="73"/>
      <c r="E117" s="73"/>
      <c r="F117" s="74">
        <f>E11+E20+E26+E30+E34+G47+E63+E83+H110</f>
        <v>10000</v>
      </c>
    </row>
    <row r="118" spans="1:7" ht="32.25" customHeight="1" x14ac:dyDescent="0.4">
      <c r="A118" s="85" t="s">
        <v>73</v>
      </c>
      <c r="B118" s="85"/>
      <c r="C118" s="75">
        <v>3</v>
      </c>
      <c r="F118" s="76">
        <f>F117*3</f>
        <v>30000</v>
      </c>
    </row>
    <row r="120" spans="1:7" ht="51" customHeight="1" x14ac:dyDescent="0.25">
      <c r="A120" s="83" t="s">
        <v>71</v>
      </c>
      <c r="B120" s="83"/>
      <c r="C120" s="83"/>
      <c r="D120" s="83"/>
      <c r="E120" s="83"/>
      <c r="F120" s="83"/>
    </row>
    <row r="122" spans="1:7" x14ac:dyDescent="0.25">
      <c r="A122" s="79" t="s">
        <v>72</v>
      </c>
      <c r="B122" s="79"/>
    </row>
    <row r="123" spans="1:7" x14ac:dyDescent="0.25">
      <c r="A123" s="79"/>
      <c r="B123" s="79"/>
    </row>
  </sheetData>
  <mergeCells count="20">
    <mergeCell ref="A51:G51"/>
    <mergeCell ref="A66:F66"/>
    <mergeCell ref="A86:H86"/>
    <mergeCell ref="A120:F120"/>
    <mergeCell ref="A122:B123"/>
    <mergeCell ref="A100:I100"/>
    <mergeCell ref="A114:F114"/>
    <mergeCell ref="A1:G1"/>
    <mergeCell ref="A2:G2"/>
    <mergeCell ref="A117:B117"/>
    <mergeCell ref="A118:B118"/>
    <mergeCell ref="B88:D88"/>
    <mergeCell ref="B89:D89"/>
    <mergeCell ref="B90:D90"/>
    <mergeCell ref="B91:D91"/>
    <mergeCell ref="B92:D92"/>
    <mergeCell ref="B93:D93"/>
    <mergeCell ref="A20:C20"/>
    <mergeCell ref="B47:E47"/>
    <mergeCell ref="A50:F5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2023-02-20T10:43:19Z</dcterms:created>
  <dcterms:modified xsi:type="dcterms:W3CDTF">2023-05-19T10:37:15Z</dcterms:modified>
</cp:coreProperties>
</file>