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Barcelona\1 Seu Corporativa\Hospitalario\2023\Intervenciones de neurocirugia y tratamiento del dolor\"/>
    </mc:Choice>
  </mc:AlternateContent>
  <xr:revisionPtr revIDLastSave="0" documentId="13_ncr:1_{EEE55A5D-907E-40F5-979A-EDE626B1FF77}" xr6:coauthVersionLast="47" xr6:coauthVersionMax="47" xr10:uidLastSave="{00000000-0000-0000-0000-000000000000}"/>
  <bookViews>
    <workbookView xWindow="-120" yWindow="-120" windowWidth="29040" windowHeight="15840" xr2:uid="{14BC0289-989A-4E7A-A2E1-BA9125D2AEE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39" i="1" l="1"/>
  <c r="H41" i="1"/>
  <c r="H43" i="1"/>
  <c r="H45" i="1"/>
  <c r="G47" i="1"/>
  <c r="H38" i="1"/>
  <c r="F65" i="1"/>
  <c r="F66" i="1"/>
  <c r="F67" i="1"/>
  <c r="F68" i="1"/>
  <c r="F69" i="1"/>
  <c r="F70" i="1"/>
  <c r="F71" i="1"/>
  <c r="F72" i="1"/>
  <c r="E73" i="1"/>
  <c r="F64" i="1"/>
  <c r="E61" i="1"/>
  <c r="F53" i="1"/>
  <c r="F54" i="1"/>
  <c r="F55" i="1"/>
  <c r="F56" i="1"/>
  <c r="F57" i="1"/>
  <c r="F58" i="1"/>
  <c r="F59" i="1"/>
  <c r="F60" i="1"/>
  <c r="F52" i="1"/>
  <c r="E33" i="1"/>
  <c r="F30" i="1"/>
  <c r="F31" i="1"/>
  <c r="F32" i="1"/>
  <c r="F29" i="1"/>
  <c r="E25" i="1"/>
  <c r="F100" i="1" s="1"/>
  <c r="F18" i="1"/>
  <c r="F19" i="1"/>
  <c r="F20" i="1"/>
  <c r="F21" i="1"/>
  <c r="F22" i="1"/>
  <c r="F23" i="1"/>
  <c r="F24" i="1"/>
  <c r="F17" i="1"/>
  <c r="E13" i="1"/>
  <c r="F8" i="1"/>
  <c r="F9" i="1"/>
  <c r="F10" i="1"/>
  <c r="F11" i="1"/>
  <c r="F12" i="1"/>
  <c r="F7" i="1"/>
  <c r="D92" i="1"/>
  <c r="D95" i="1" s="1"/>
  <c r="D46" i="1"/>
  <c r="H46" i="1" s="1"/>
  <c r="C45" i="1"/>
  <c r="D45" i="1" s="1"/>
  <c r="C44" i="1"/>
  <c r="D44" i="1" s="1"/>
  <c r="H44" i="1" s="1"/>
  <c r="C43" i="1"/>
  <c r="D43" i="1" s="1"/>
  <c r="C42" i="1"/>
  <c r="D42" i="1" s="1"/>
  <c r="H42" i="1" s="1"/>
  <c r="C41" i="1"/>
  <c r="D41" i="1" s="1"/>
  <c r="C40" i="1"/>
  <c r="D40" i="1" s="1"/>
  <c r="H40" i="1" s="1"/>
  <c r="C39" i="1"/>
  <c r="D39" i="1" s="1"/>
  <c r="C38" i="1"/>
  <c r="D38" i="1" s="1"/>
  <c r="F101" i="1" l="1"/>
</calcChain>
</file>

<file path=xl/sharedStrings.xml><?xml version="1.0" encoding="utf-8"?>
<sst xmlns="http://schemas.openxmlformats.org/spreadsheetml/2006/main" count="82" uniqueCount="61">
  <si>
    <t>Urgencias y visitas</t>
  </si>
  <si>
    <t>CONCEPTO</t>
  </si>
  <si>
    <t>PRECIO UD.</t>
  </si>
  <si>
    <t>UD.</t>
  </si>
  <si>
    <t>TOTAL</t>
  </si>
  <si>
    <t>PRIMERA VISITA</t>
  </si>
  <si>
    <t>CONSULTA ESPECIALISTA</t>
  </si>
  <si>
    <t>REHABILITACION</t>
  </si>
  <si>
    <t>Pruebas diagnósticas</t>
  </si>
  <si>
    <t>TEST RAPIDO COVID</t>
  </si>
  <si>
    <t>TEST PCR</t>
  </si>
  <si>
    <t>SEROLOGIA ANTICUERPOS IGG</t>
  </si>
  <si>
    <t>SEROLOGIA ANTICUERPOS IGM</t>
  </si>
  <si>
    <t>RADIOGRAFIAS 1 PROYECCION</t>
  </si>
  <si>
    <t>RADIOGRAFIAS 2 PROYECCIONES</t>
  </si>
  <si>
    <t>TAC SIMPLE</t>
  </si>
  <si>
    <t>RESONANCIA MAGNETICA UNA REGION</t>
  </si>
  <si>
    <t xml:space="preserve">Estancias </t>
  </si>
  <si>
    <t>Honorarios médicos</t>
  </si>
  <si>
    <t>GRUPO</t>
  </si>
  <si>
    <t>HONORARIOS MÉDICOS</t>
  </si>
  <si>
    <t>AYUDANTIA 30%</t>
  </si>
  <si>
    <t>TOTAL HHMM + AYUDANTIA</t>
  </si>
  <si>
    <t>Nomenclátor de intervenciones quirúrgicas basado en la clasificación de la Organización médica colegial</t>
  </si>
  <si>
    <t>HONORARIOS ANESTESIA</t>
  </si>
  <si>
    <t>DERECHOS DE QUIROFANO*</t>
  </si>
  <si>
    <t>*INCLUYE:</t>
  </si>
  <si>
    <t>NO INCLUYE:</t>
  </si>
  <si>
    <t>Derechos de quirófano y sala de reanimación</t>
  </si>
  <si>
    <t>Material de osteosíntesis e implantes</t>
  </si>
  <si>
    <t xml:space="preserve">1 dia de estancia hospitalaria y hostelería paciente </t>
  </si>
  <si>
    <t>Anatomía patológica</t>
  </si>
  <si>
    <t>Medicación material y fungibles de quirófano y planta de hospitalización</t>
  </si>
  <si>
    <t>Medicación y material especial que no sea habitual en el quirófano</t>
  </si>
  <si>
    <t>Amplificador Rx.</t>
  </si>
  <si>
    <t>Pruebas cruzadas y transfusiones</t>
  </si>
  <si>
    <t>Monitorización</t>
  </si>
  <si>
    <t>Otras pruebas diagnosticas</t>
  </si>
  <si>
    <t>Derechos de artroscopio</t>
  </si>
  <si>
    <t>Instrumentista a partir del grupo III</t>
  </si>
  <si>
    <t>Asistencia del médico de guardia</t>
  </si>
  <si>
    <t>1 control radiológico postquirúrgico</t>
  </si>
  <si>
    <t>1 control analítico postquirúrgico</t>
  </si>
  <si>
    <t>**Cuando en un mismo acto quirúrgico se realizan varios procedimientos, se facturará el 100% del honorario médico según el Grupo Quirúrgico(GQ) del procedimiento más complejo, y el 50% de los honorarios médicos de los GQ de cada uno de los  procedimientos quirúrgicos sucesivos. La tarifa a aplicar por el gasto hospitalario es la del GQ con mayor importe.</t>
  </si>
  <si>
    <t>*Tanto el importe de material de cura como el importe de material de osteosíntesis no se tendrá en cuenta para el cálculo económico.</t>
  </si>
  <si>
    <t>MATERIAL DE OSTEOSINTESIS*</t>
  </si>
  <si>
    <t>MATERIAL DE CURA Y FARMACIA*</t>
  </si>
  <si>
    <t>MATERIAL DESECHABLE*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</si>
  <si>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</si>
  <si>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</si>
  <si>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</si>
  <si>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</si>
  <si>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</si>
  <si>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DOS ANUALIDADES</t>
  </si>
  <si>
    <r>
      <t xml:space="preserve">PREOPERATORIO </t>
    </r>
    <r>
      <rPr>
        <sz val="10"/>
        <color indexed="8"/>
        <rFont val="HelveticaNowText Regular"/>
        <family val="2"/>
      </rPr>
      <t>(incluye visita anestesista, Rx tórax, electrocardiograma, analítica)</t>
    </r>
  </si>
  <si>
    <r>
      <t xml:space="preserve">ESTANCIA EN PLANTA </t>
    </r>
    <r>
      <rPr>
        <sz val="10"/>
        <color indexed="8"/>
        <rFont val="HelveticaNowText Regular"/>
        <family val="2"/>
      </rPr>
      <t xml:space="preserve"> (incluye material de cura y medicación, gastos médicos, laboratorio simple, pruebas diagnósticas excepto TAC y RMN)</t>
    </r>
  </si>
  <si>
    <r>
      <t>ESTANCIA EN UCI</t>
    </r>
    <r>
      <rPr>
        <sz val="10"/>
        <color indexed="8"/>
        <rFont val="HelveticaNowText Regular"/>
        <family val="2"/>
      </rPr>
      <t xml:space="preserve">  (incluye material de cura y medicación, gastos médicos,  laboratorio simple, pruebas diagnósticas excepto TAC y RMN)</t>
    </r>
  </si>
  <si>
    <t>URGENCIA (incluye honorarios médicos, radiología y analítica convencional, curas de urgencias, yesos, medicación administrada, otras situaciones de urgencias)</t>
  </si>
  <si>
    <r>
      <t>CONSULTA SUCESIVA</t>
    </r>
    <r>
      <rPr>
        <sz val="10"/>
        <color indexed="8"/>
        <rFont val="HelveticaNowText Regular"/>
        <family val="2"/>
      </rPr>
      <t xml:space="preserve"> </t>
    </r>
    <r>
      <rPr>
        <sz val="11"/>
        <color rgb="FF000000"/>
        <rFont val="HelveticaNowText Regular"/>
        <family val="2"/>
      </rPr>
      <t>( incluye medicación entregada al paciente, consulta especialista y consulta enfermería)</t>
    </r>
  </si>
  <si>
    <t>CURAS (incluye sala e curas y material)</t>
  </si>
  <si>
    <t>HOSPITAL DE DIA  (incluye material de cura y medicación, gastos médicos,  laboratorio simple, pruebas diagnósticas excepto TAC y RMN)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</si>
</sst>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name val="Calibri"/>
      <family val="2"/>
    </font>
    <font>
      <b/>
      <sz val="12"/>
      <name val="Calibri"/>
      <family val="2"/>
    </font>
    <font>
      <sz val="11"/>
      <color rgb="FF000000"/>
      <name val="Calibri"/>
      <family val="2"/>
    </font>
    <font>
      <sz val="10"/>
      <name val="Calibri"/>
      <family val="2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sz val="11"/>
      <color rgb="FF000000"/>
      <name val="HelveticaNowText Regular"/>
      <family val="2"/>
    </font>
    <font>
      <b/>
      <sz val="11"/>
      <color rgb="FF000000"/>
      <name val="HelveticaNowText Regular"/>
      <family val="2"/>
    </font>
    <font>
      <sz val="10"/>
      <color indexed="8"/>
      <name val="HelveticaNowText Regular"/>
      <family val="2"/>
    </font>
    <font>
      <sz val="10"/>
      <name val="HelveticaNowText Regular"/>
      <family val="2"/>
    </font>
    <font>
      <b/>
      <sz val="12"/>
      <name val="HelveticaNowText Regular"/>
      <family val="2"/>
    </font>
    <font>
      <sz val="10"/>
      <color theme="0"/>
      <name val="HelveticaNowText Regular"/>
      <family val="2"/>
    </font>
    <font>
      <b/>
      <sz val="11"/>
      <color theme="0"/>
      <name val="HelveticaNowText Regular"/>
      <family val="2"/>
    </font>
    <font>
      <b/>
      <sz val="11"/>
      <color rgb="FFFFFFFF"/>
      <name val="HelveticaNowText Regular"/>
      <family val="2"/>
    </font>
  </fonts>
  <fills count="6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A5A5A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2" borderId="1" applyNumberFormat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88">
    <xf numFmtId="0" fontId="0" fillId="0" borderId="0" xfId="0"/>
    <xf numFmtId="0" fontId="3" fillId="0" borderId="0" xfId="0" applyFont="1"/>
    <xf numFmtId="0" fontId="4" fillId="0" borderId="0" xfId="0" applyFont="1"/>
    <xf numFmtId="164" fontId="0" fillId="0" borderId="0" xfId="0" applyNumberFormat="1" applyAlignment="1">
      <alignment horizontal="center"/>
    </xf>
    <xf numFmtId="164" fontId="0" fillId="0" borderId="0" xfId="0" applyNumberFormat="1"/>
    <xf numFmtId="0" fontId="5" fillId="0" borderId="0" xfId="0" applyFont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0" fillId="4" borderId="0" xfId="0" applyFill="1"/>
    <xf numFmtId="0" fontId="7" fillId="4" borderId="0" xfId="3" applyFont="1" applyFill="1"/>
    <xf numFmtId="44" fontId="7" fillId="4" borderId="0" xfId="4" applyFont="1" applyFill="1" applyBorder="1"/>
    <xf numFmtId="44" fontId="1" fillId="4" borderId="0" xfId="1" applyFill="1" applyBorder="1"/>
    <xf numFmtId="0" fontId="7" fillId="0" borderId="0" xfId="3" applyFont="1"/>
    <xf numFmtId="44" fontId="7" fillId="0" borderId="0" xfId="4" applyFont="1" applyBorder="1"/>
    <xf numFmtId="44" fontId="1" fillId="0" borderId="0" xfId="1" applyBorder="1"/>
    <xf numFmtId="44" fontId="0" fillId="0" borderId="0" xfId="0" applyNumberFormat="1"/>
    <xf numFmtId="0" fontId="5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3"/>
    <xf numFmtId="0" fontId="9" fillId="0" borderId="0" xfId="3" applyFont="1" applyAlignment="1">
      <alignment vertical="center" wrapText="1"/>
    </xf>
    <xf numFmtId="0" fontId="0" fillId="0" borderId="0" xfId="0" applyAlignment="1">
      <alignment horizontal="center" vertical="center" wrapText="1"/>
    </xf>
    <xf numFmtId="44" fontId="13" fillId="0" borderId="3" xfId="1" applyFont="1" applyBorder="1" applyAlignment="1" applyProtection="1">
      <alignment horizontal="right" vertical="center"/>
      <protection locked="0"/>
    </xf>
    <xf numFmtId="44" fontId="14" fillId="0" borderId="3" xfId="1" applyFont="1" applyBorder="1" applyAlignment="1">
      <alignment horizontal="right" vertical="center"/>
    </xf>
    <xf numFmtId="0" fontId="13" fillId="5" borderId="0" xfId="0" applyFont="1" applyFill="1" applyAlignment="1">
      <alignment horizontal="right" vertical="center" wrapText="1"/>
    </xf>
    <xf numFmtId="0" fontId="14" fillId="0" borderId="0" xfId="0" applyFont="1"/>
    <xf numFmtId="0" fontId="0" fillId="0" borderId="0" xfId="0" applyAlignment="1">
      <alignment horizontal="center" vertical="center"/>
    </xf>
    <xf numFmtId="164" fontId="11" fillId="0" borderId="3" xfId="0" applyNumberFormat="1" applyFont="1" applyBorder="1" applyAlignment="1">
      <alignment horizontal="right"/>
    </xf>
    <xf numFmtId="0" fontId="16" fillId="0" borderId="0" xfId="0" applyFont="1"/>
    <xf numFmtId="164" fontId="15" fillId="0" borderId="3" xfId="0" applyNumberFormat="1" applyFont="1" applyBorder="1"/>
    <xf numFmtId="0" fontId="17" fillId="0" borderId="3" xfId="0" applyFont="1" applyBorder="1" applyAlignment="1">
      <alignment vertical="center"/>
    </xf>
    <xf numFmtId="164" fontId="17" fillId="0" borderId="3" xfId="0" applyNumberFormat="1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164" fontId="17" fillId="0" borderId="3" xfId="0" applyNumberFormat="1" applyFont="1" applyBorder="1" applyAlignment="1">
      <alignment horizontal="right" vertical="center"/>
    </xf>
    <xf numFmtId="0" fontId="12" fillId="0" borderId="0" xfId="0" applyFont="1"/>
    <xf numFmtId="164" fontId="12" fillId="0" borderId="0" xfId="0" applyNumberFormat="1" applyFont="1"/>
    <xf numFmtId="0" fontId="18" fillId="0" borderId="0" xfId="3" applyFont="1" applyAlignment="1">
      <alignment vertical="center"/>
    </xf>
    <xf numFmtId="0" fontId="17" fillId="0" borderId="0" xfId="3" applyFont="1" applyAlignment="1">
      <alignment vertical="center" wrapText="1"/>
    </xf>
    <xf numFmtId="0" fontId="17" fillId="0" borderId="0" xfId="3" applyFont="1" applyAlignment="1">
      <alignment vertical="center"/>
    </xf>
    <xf numFmtId="0" fontId="12" fillId="0" borderId="0" xfId="3" applyFont="1"/>
    <xf numFmtId="0" fontId="12" fillId="0" borderId="0" xfId="3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3" xfId="0" applyFont="1" applyBorder="1" applyAlignment="1">
      <alignment vertical="center" wrapText="1"/>
    </xf>
    <xf numFmtId="164" fontId="17" fillId="0" borderId="4" xfId="0" applyNumberFormat="1" applyFont="1" applyBorder="1" applyAlignment="1">
      <alignment horizontal="right" vertical="center"/>
    </xf>
    <xf numFmtId="0" fontId="17" fillId="0" borderId="0" xfId="0" applyFont="1" applyAlignment="1">
      <alignment vertical="center"/>
    </xf>
    <xf numFmtId="164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64" fontId="17" fillId="0" borderId="0" xfId="0" applyNumberFormat="1" applyFont="1" applyAlignment="1">
      <alignment horizontal="right" vertical="center"/>
    </xf>
    <xf numFmtId="44" fontId="12" fillId="0" borderId="0" xfId="0" applyNumberFormat="1" applyFont="1"/>
    <xf numFmtId="0" fontId="14" fillId="4" borderId="3" xfId="3" applyFont="1" applyFill="1" applyBorder="1"/>
    <xf numFmtId="0" fontId="12" fillId="4" borderId="3" xfId="0" applyFont="1" applyFill="1" applyBorder="1"/>
    <xf numFmtId="44" fontId="12" fillId="4" borderId="3" xfId="1" applyFont="1" applyFill="1" applyBorder="1"/>
    <xf numFmtId="0" fontId="1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/>
    </xf>
    <xf numFmtId="0" fontId="20" fillId="0" borderId="0" xfId="0" applyFont="1"/>
    <xf numFmtId="164" fontId="20" fillId="0" borderId="0" xfId="0" applyNumberFormat="1" applyFont="1" applyAlignment="1">
      <alignment horizontal="center"/>
    </xf>
    <xf numFmtId="0" fontId="21" fillId="0" borderId="0" xfId="0" applyFont="1"/>
    <xf numFmtId="164" fontId="20" fillId="0" borderId="0" xfId="0" applyNumberFormat="1" applyFont="1"/>
    <xf numFmtId="9" fontId="22" fillId="0" borderId="0" xfId="0" applyNumberFormat="1" applyFont="1"/>
    <xf numFmtId="0" fontId="23" fillId="2" borderId="1" xfId="2" applyFont="1" applyAlignment="1">
      <alignment horizontal="center" vertical="center"/>
    </xf>
    <xf numFmtId="164" fontId="23" fillId="2" borderId="1" xfId="2" applyNumberFormat="1" applyFont="1" applyAlignment="1">
      <alignment horizontal="center" vertical="center" wrapText="1"/>
    </xf>
    <xf numFmtId="9" fontId="23" fillId="2" borderId="1" xfId="2" applyNumberFormat="1" applyFont="1" applyAlignment="1">
      <alignment horizontal="center" vertical="center" wrapText="1"/>
    </xf>
    <xf numFmtId="8" fontId="17" fillId="0" borderId="3" xfId="0" applyNumberFormat="1" applyFont="1" applyBorder="1" applyAlignment="1">
      <alignment horizontal="right" vertical="center"/>
    </xf>
    <xf numFmtId="164" fontId="12" fillId="0" borderId="3" xfId="1" applyNumberFormat="1" applyFont="1" applyBorder="1"/>
    <xf numFmtId="164" fontId="20" fillId="0" borderId="0" xfId="0" applyNumberFormat="1" applyFont="1" applyAlignment="1">
      <alignment vertical="center"/>
    </xf>
    <xf numFmtId="0" fontId="24" fillId="3" borderId="1" xfId="0" applyFont="1" applyFill="1" applyBorder="1" applyAlignment="1">
      <alignment horizontal="center" vertical="center"/>
    </xf>
    <xf numFmtId="164" fontId="24" fillId="3" borderId="2" xfId="0" applyNumberFormat="1" applyFont="1" applyFill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 wrapText="1"/>
    </xf>
    <xf numFmtId="0" fontId="23" fillId="2" borderId="1" xfId="2" applyFont="1" applyAlignment="1">
      <alignment horizontal="center" vertical="center" wrapText="1"/>
    </xf>
    <xf numFmtId="0" fontId="12" fillId="0" borderId="3" xfId="3" applyFont="1" applyBorder="1" applyAlignment="1">
      <alignment horizontal="center"/>
    </xf>
    <xf numFmtId="44" fontId="12" fillId="0" borderId="3" xfId="4" applyFont="1" applyBorder="1"/>
    <xf numFmtId="0" fontId="12" fillId="0" borderId="4" xfId="0" applyFont="1" applyBorder="1"/>
    <xf numFmtId="0" fontId="12" fillId="0" borderId="3" xfId="0" applyFont="1" applyBorder="1"/>
    <xf numFmtId="44" fontId="12" fillId="0" borderId="3" xfId="1" applyFont="1" applyBorder="1"/>
    <xf numFmtId="0" fontId="12" fillId="4" borderId="0" xfId="0" applyFont="1" applyFill="1"/>
    <xf numFmtId="164" fontId="12" fillId="0" borderId="0" xfId="0" applyNumberFormat="1" applyFont="1" applyAlignment="1">
      <alignment horizontal="center"/>
    </xf>
    <xf numFmtId="44" fontId="12" fillId="0" borderId="5" xfId="1" applyFont="1" applyFill="1" applyBorder="1"/>
    <xf numFmtId="44" fontId="14" fillId="4" borderId="3" xfId="4" applyFont="1" applyFill="1" applyBorder="1" applyAlignment="1">
      <alignment horizontal="right"/>
    </xf>
    <xf numFmtId="0" fontId="10" fillId="0" borderId="0" xfId="0" applyFont="1" applyAlignment="1">
      <alignment horizontal="left" vertical="center" wrapText="1"/>
    </xf>
    <xf numFmtId="0" fontId="11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left" vertical="top"/>
    </xf>
    <xf numFmtId="0" fontId="8" fillId="0" borderId="0" xfId="0" applyFont="1" applyAlignment="1">
      <alignment horizontal="left" vertical="center" wrapText="1"/>
    </xf>
    <xf numFmtId="0" fontId="17" fillId="0" borderId="0" xfId="3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7" fillId="0" borderId="0" xfId="0" applyFont="1" applyAlignment="1">
      <alignment vertical="center" wrapText="1"/>
    </xf>
  </cellXfs>
  <cellStyles count="5">
    <cellStyle name="Celda de comprobación" xfId="2" builtinId="23"/>
    <cellStyle name="Moneda" xfId="1" builtinId="4"/>
    <cellStyle name="Moneda 2" xfId="4" xr:uid="{4C0B77AD-AF50-42AC-ADC9-3D40D81A9236}"/>
    <cellStyle name="Normal" xfId="0" builtinId="0"/>
    <cellStyle name="Normal 2" xfId="3" xr:uid="{091AAB8F-B21F-4E6B-8DEB-031C7B9180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82390-2E42-4CD4-8A97-F98CD0EDD480}">
  <dimension ref="A1:R106"/>
  <sheetViews>
    <sheetView tabSelected="1" workbookViewId="0">
      <selection activeCell="H27" sqref="H27"/>
    </sheetView>
  </sheetViews>
  <sheetFormatPr baseColWidth="10" defaultRowHeight="15" x14ac:dyDescent="0.25"/>
  <cols>
    <col min="1" max="1" width="65" customWidth="1"/>
    <col min="2" max="2" width="14.140625" customWidth="1"/>
    <col min="4" max="4" width="23.7109375" bestFit="1" customWidth="1"/>
    <col min="5" max="5" width="18.7109375" customWidth="1"/>
    <col min="6" max="6" width="17" bestFit="1" customWidth="1"/>
    <col min="7" max="7" width="18" customWidth="1"/>
    <col min="8" max="8" width="17" bestFit="1" customWidth="1"/>
    <col min="256" max="256" width="39" customWidth="1"/>
    <col min="257" max="257" width="14.140625" customWidth="1"/>
    <col min="259" max="259" width="16" customWidth="1"/>
    <col min="260" max="260" width="4.28515625" bestFit="1" customWidth="1"/>
    <col min="261" max="261" width="43.5703125" bestFit="1" customWidth="1"/>
    <col min="512" max="512" width="39" customWidth="1"/>
    <col min="513" max="513" width="14.140625" customWidth="1"/>
    <col min="515" max="515" width="16" customWidth="1"/>
    <col min="516" max="516" width="4.28515625" bestFit="1" customWidth="1"/>
    <col min="517" max="517" width="43.5703125" bestFit="1" customWidth="1"/>
    <col min="768" max="768" width="39" customWidth="1"/>
    <col min="769" max="769" width="14.140625" customWidth="1"/>
    <col min="771" max="771" width="16" customWidth="1"/>
    <col min="772" max="772" width="4.28515625" bestFit="1" customWidth="1"/>
    <col min="773" max="773" width="43.5703125" bestFit="1" customWidth="1"/>
    <col min="1024" max="1024" width="39" customWidth="1"/>
    <col min="1025" max="1025" width="14.140625" customWidth="1"/>
    <col min="1027" max="1027" width="16" customWidth="1"/>
    <col min="1028" max="1028" width="4.28515625" bestFit="1" customWidth="1"/>
    <col min="1029" max="1029" width="43.5703125" bestFit="1" customWidth="1"/>
    <col min="1280" max="1280" width="39" customWidth="1"/>
    <col min="1281" max="1281" width="14.140625" customWidth="1"/>
    <col min="1283" max="1283" width="16" customWidth="1"/>
    <col min="1284" max="1284" width="4.28515625" bestFit="1" customWidth="1"/>
    <col min="1285" max="1285" width="43.5703125" bestFit="1" customWidth="1"/>
    <col min="1536" max="1536" width="39" customWidth="1"/>
    <col min="1537" max="1537" width="14.140625" customWidth="1"/>
    <col min="1539" max="1539" width="16" customWidth="1"/>
    <col min="1540" max="1540" width="4.28515625" bestFit="1" customWidth="1"/>
    <col min="1541" max="1541" width="43.5703125" bestFit="1" customWidth="1"/>
    <col min="1792" max="1792" width="39" customWidth="1"/>
    <col min="1793" max="1793" width="14.140625" customWidth="1"/>
    <col min="1795" max="1795" width="16" customWidth="1"/>
    <col min="1796" max="1796" width="4.28515625" bestFit="1" customWidth="1"/>
    <col min="1797" max="1797" width="43.5703125" bestFit="1" customWidth="1"/>
    <col min="2048" max="2048" width="39" customWidth="1"/>
    <col min="2049" max="2049" width="14.140625" customWidth="1"/>
    <col min="2051" max="2051" width="16" customWidth="1"/>
    <col min="2052" max="2052" width="4.28515625" bestFit="1" customWidth="1"/>
    <col min="2053" max="2053" width="43.5703125" bestFit="1" customWidth="1"/>
    <col min="2304" max="2304" width="39" customWidth="1"/>
    <col min="2305" max="2305" width="14.140625" customWidth="1"/>
    <col min="2307" max="2307" width="16" customWidth="1"/>
    <col min="2308" max="2308" width="4.28515625" bestFit="1" customWidth="1"/>
    <col min="2309" max="2309" width="43.5703125" bestFit="1" customWidth="1"/>
    <col min="2560" max="2560" width="39" customWidth="1"/>
    <col min="2561" max="2561" width="14.140625" customWidth="1"/>
    <col min="2563" max="2563" width="16" customWidth="1"/>
    <col min="2564" max="2564" width="4.28515625" bestFit="1" customWidth="1"/>
    <col min="2565" max="2565" width="43.5703125" bestFit="1" customWidth="1"/>
    <col min="2816" max="2816" width="39" customWidth="1"/>
    <col min="2817" max="2817" width="14.140625" customWidth="1"/>
    <col min="2819" max="2819" width="16" customWidth="1"/>
    <col min="2820" max="2820" width="4.28515625" bestFit="1" customWidth="1"/>
    <col min="2821" max="2821" width="43.5703125" bestFit="1" customWidth="1"/>
    <col min="3072" max="3072" width="39" customWidth="1"/>
    <col min="3073" max="3073" width="14.140625" customWidth="1"/>
    <col min="3075" max="3075" width="16" customWidth="1"/>
    <col min="3076" max="3076" width="4.28515625" bestFit="1" customWidth="1"/>
    <col min="3077" max="3077" width="43.5703125" bestFit="1" customWidth="1"/>
    <col min="3328" max="3328" width="39" customWidth="1"/>
    <col min="3329" max="3329" width="14.140625" customWidth="1"/>
    <col min="3331" max="3331" width="16" customWidth="1"/>
    <col min="3332" max="3332" width="4.28515625" bestFit="1" customWidth="1"/>
    <col min="3333" max="3333" width="43.5703125" bestFit="1" customWidth="1"/>
    <col min="3584" max="3584" width="39" customWidth="1"/>
    <col min="3585" max="3585" width="14.140625" customWidth="1"/>
    <col min="3587" max="3587" width="16" customWidth="1"/>
    <col min="3588" max="3588" width="4.28515625" bestFit="1" customWidth="1"/>
    <col min="3589" max="3589" width="43.5703125" bestFit="1" customWidth="1"/>
    <col min="3840" max="3840" width="39" customWidth="1"/>
    <col min="3841" max="3841" width="14.140625" customWidth="1"/>
    <col min="3843" max="3843" width="16" customWidth="1"/>
    <col min="3844" max="3844" width="4.28515625" bestFit="1" customWidth="1"/>
    <col min="3845" max="3845" width="43.5703125" bestFit="1" customWidth="1"/>
    <col min="4096" max="4096" width="39" customWidth="1"/>
    <col min="4097" max="4097" width="14.140625" customWidth="1"/>
    <col min="4099" max="4099" width="16" customWidth="1"/>
    <col min="4100" max="4100" width="4.28515625" bestFit="1" customWidth="1"/>
    <col min="4101" max="4101" width="43.5703125" bestFit="1" customWidth="1"/>
    <col min="4352" max="4352" width="39" customWidth="1"/>
    <col min="4353" max="4353" width="14.140625" customWidth="1"/>
    <col min="4355" max="4355" width="16" customWidth="1"/>
    <col min="4356" max="4356" width="4.28515625" bestFit="1" customWidth="1"/>
    <col min="4357" max="4357" width="43.5703125" bestFit="1" customWidth="1"/>
    <col min="4608" max="4608" width="39" customWidth="1"/>
    <col min="4609" max="4609" width="14.140625" customWidth="1"/>
    <col min="4611" max="4611" width="16" customWidth="1"/>
    <col min="4612" max="4612" width="4.28515625" bestFit="1" customWidth="1"/>
    <col min="4613" max="4613" width="43.5703125" bestFit="1" customWidth="1"/>
    <col min="4864" max="4864" width="39" customWidth="1"/>
    <col min="4865" max="4865" width="14.140625" customWidth="1"/>
    <col min="4867" max="4867" width="16" customWidth="1"/>
    <col min="4868" max="4868" width="4.28515625" bestFit="1" customWidth="1"/>
    <col min="4869" max="4869" width="43.5703125" bestFit="1" customWidth="1"/>
    <col min="5120" max="5120" width="39" customWidth="1"/>
    <col min="5121" max="5121" width="14.140625" customWidth="1"/>
    <col min="5123" max="5123" width="16" customWidth="1"/>
    <col min="5124" max="5124" width="4.28515625" bestFit="1" customWidth="1"/>
    <col min="5125" max="5125" width="43.5703125" bestFit="1" customWidth="1"/>
    <col min="5376" max="5376" width="39" customWidth="1"/>
    <col min="5377" max="5377" width="14.140625" customWidth="1"/>
    <col min="5379" max="5379" width="16" customWidth="1"/>
    <col min="5380" max="5380" width="4.28515625" bestFit="1" customWidth="1"/>
    <col min="5381" max="5381" width="43.5703125" bestFit="1" customWidth="1"/>
    <col min="5632" max="5632" width="39" customWidth="1"/>
    <col min="5633" max="5633" width="14.140625" customWidth="1"/>
    <col min="5635" max="5635" width="16" customWidth="1"/>
    <col min="5636" max="5636" width="4.28515625" bestFit="1" customWidth="1"/>
    <col min="5637" max="5637" width="43.5703125" bestFit="1" customWidth="1"/>
    <col min="5888" max="5888" width="39" customWidth="1"/>
    <col min="5889" max="5889" width="14.140625" customWidth="1"/>
    <col min="5891" max="5891" width="16" customWidth="1"/>
    <col min="5892" max="5892" width="4.28515625" bestFit="1" customWidth="1"/>
    <col min="5893" max="5893" width="43.5703125" bestFit="1" customWidth="1"/>
    <col min="6144" max="6144" width="39" customWidth="1"/>
    <col min="6145" max="6145" width="14.140625" customWidth="1"/>
    <col min="6147" max="6147" width="16" customWidth="1"/>
    <col min="6148" max="6148" width="4.28515625" bestFit="1" customWidth="1"/>
    <col min="6149" max="6149" width="43.5703125" bestFit="1" customWidth="1"/>
    <col min="6400" max="6400" width="39" customWidth="1"/>
    <col min="6401" max="6401" width="14.140625" customWidth="1"/>
    <col min="6403" max="6403" width="16" customWidth="1"/>
    <col min="6404" max="6404" width="4.28515625" bestFit="1" customWidth="1"/>
    <col min="6405" max="6405" width="43.5703125" bestFit="1" customWidth="1"/>
    <col min="6656" max="6656" width="39" customWidth="1"/>
    <col min="6657" max="6657" width="14.140625" customWidth="1"/>
    <col min="6659" max="6659" width="16" customWidth="1"/>
    <col min="6660" max="6660" width="4.28515625" bestFit="1" customWidth="1"/>
    <col min="6661" max="6661" width="43.5703125" bestFit="1" customWidth="1"/>
    <col min="6912" max="6912" width="39" customWidth="1"/>
    <col min="6913" max="6913" width="14.140625" customWidth="1"/>
    <col min="6915" max="6915" width="16" customWidth="1"/>
    <col min="6916" max="6916" width="4.28515625" bestFit="1" customWidth="1"/>
    <col min="6917" max="6917" width="43.5703125" bestFit="1" customWidth="1"/>
    <col min="7168" max="7168" width="39" customWidth="1"/>
    <col min="7169" max="7169" width="14.140625" customWidth="1"/>
    <col min="7171" max="7171" width="16" customWidth="1"/>
    <col min="7172" max="7172" width="4.28515625" bestFit="1" customWidth="1"/>
    <col min="7173" max="7173" width="43.5703125" bestFit="1" customWidth="1"/>
    <col min="7424" max="7424" width="39" customWidth="1"/>
    <col min="7425" max="7425" width="14.140625" customWidth="1"/>
    <col min="7427" max="7427" width="16" customWidth="1"/>
    <col min="7428" max="7428" width="4.28515625" bestFit="1" customWidth="1"/>
    <col min="7429" max="7429" width="43.5703125" bestFit="1" customWidth="1"/>
    <col min="7680" max="7680" width="39" customWidth="1"/>
    <col min="7681" max="7681" width="14.140625" customWidth="1"/>
    <col min="7683" max="7683" width="16" customWidth="1"/>
    <col min="7684" max="7684" width="4.28515625" bestFit="1" customWidth="1"/>
    <col min="7685" max="7685" width="43.5703125" bestFit="1" customWidth="1"/>
    <col min="7936" max="7936" width="39" customWidth="1"/>
    <col min="7937" max="7937" width="14.140625" customWidth="1"/>
    <col min="7939" max="7939" width="16" customWidth="1"/>
    <col min="7940" max="7940" width="4.28515625" bestFit="1" customWidth="1"/>
    <col min="7941" max="7941" width="43.5703125" bestFit="1" customWidth="1"/>
    <col min="8192" max="8192" width="39" customWidth="1"/>
    <col min="8193" max="8193" width="14.140625" customWidth="1"/>
    <col min="8195" max="8195" width="16" customWidth="1"/>
    <col min="8196" max="8196" width="4.28515625" bestFit="1" customWidth="1"/>
    <col min="8197" max="8197" width="43.5703125" bestFit="1" customWidth="1"/>
    <col min="8448" max="8448" width="39" customWidth="1"/>
    <col min="8449" max="8449" width="14.140625" customWidth="1"/>
    <col min="8451" max="8451" width="16" customWidth="1"/>
    <col min="8452" max="8452" width="4.28515625" bestFit="1" customWidth="1"/>
    <col min="8453" max="8453" width="43.5703125" bestFit="1" customWidth="1"/>
    <col min="8704" max="8704" width="39" customWidth="1"/>
    <col min="8705" max="8705" width="14.140625" customWidth="1"/>
    <col min="8707" max="8707" width="16" customWidth="1"/>
    <col min="8708" max="8708" width="4.28515625" bestFit="1" customWidth="1"/>
    <col min="8709" max="8709" width="43.5703125" bestFit="1" customWidth="1"/>
    <col min="8960" max="8960" width="39" customWidth="1"/>
    <col min="8961" max="8961" width="14.140625" customWidth="1"/>
    <col min="8963" max="8963" width="16" customWidth="1"/>
    <col min="8964" max="8964" width="4.28515625" bestFit="1" customWidth="1"/>
    <col min="8965" max="8965" width="43.5703125" bestFit="1" customWidth="1"/>
    <col min="9216" max="9216" width="39" customWidth="1"/>
    <col min="9217" max="9217" width="14.140625" customWidth="1"/>
    <col min="9219" max="9219" width="16" customWidth="1"/>
    <col min="9220" max="9220" width="4.28515625" bestFit="1" customWidth="1"/>
    <col min="9221" max="9221" width="43.5703125" bestFit="1" customWidth="1"/>
    <col min="9472" max="9472" width="39" customWidth="1"/>
    <col min="9473" max="9473" width="14.140625" customWidth="1"/>
    <col min="9475" max="9475" width="16" customWidth="1"/>
    <col min="9476" max="9476" width="4.28515625" bestFit="1" customWidth="1"/>
    <col min="9477" max="9477" width="43.5703125" bestFit="1" customWidth="1"/>
    <col min="9728" max="9728" width="39" customWidth="1"/>
    <col min="9729" max="9729" width="14.140625" customWidth="1"/>
    <col min="9731" max="9731" width="16" customWidth="1"/>
    <col min="9732" max="9732" width="4.28515625" bestFit="1" customWidth="1"/>
    <col min="9733" max="9733" width="43.5703125" bestFit="1" customWidth="1"/>
    <col min="9984" max="9984" width="39" customWidth="1"/>
    <col min="9985" max="9985" width="14.140625" customWidth="1"/>
    <col min="9987" max="9987" width="16" customWidth="1"/>
    <col min="9988" max="9988" width="4.28515625" bestFit="1" customWidth="1"/>
    <col min="9989" max="9989" width="43.5703125" bestFit="1" customWidth="1"/>
    <col min="10240" max="10240" width="39" customWidth="1"/>
    <col min="10241" max="10241" width="14.140625" customWidth="1"/>
    <col min="10243" max="10243" width="16" customWidth="1"/>
    <col min="10244" max="10244" width="4.28515625" bestFit="1" customWidth="1"/>
    <col min="10245" max="10245" width="43.5703125" bestFit="1" customWidth="1"/>
    <col min="10496" max="10496" width="39" customWidth="1"/>
    <col min="10497" max="10497" width="14.140625" customWidth="1"/>
    <col min="10499" max="10499" width="16" customWidth="1"/>
    <col min="10500" max="10500" width="4.28515625" bestFit="1" customWidth="1"/>
    <col min="10501" max="10501" width="43.5703125" bestFit="1" customWidth="1"/>
    <col min="10752" max="10752" width="39" customWidth="1"/>
    <col min="10753" max="10753" width="14.140625" customWidth="1"/>
    <col min="10755" max="10755" width="16" customWidth="1"/>
    <col min="10756" max="10756" width="4.28515625" bestFit="1" customWidth="1"/>
    <col min="10757" max="10757" width="43.5703125" bestFit="1" customWidth="1"/>
    <col min="11008" max="11008" width="39" customWidth="1"/>
    <col min="11009" max="11009" width="14.140625" customWidth="1"/>
    <col min="11011" max="11011" width="16" customWidth="1"/>
    <col min="11012" max="11012" width="4.28515625" bestFit="1" customWidth="1"/>
    <col min="11013" max="11013" width="43.5703125" bestFit="1" customWidth="1"/>
    <col min="11264" max="11264" width="39" customWidth="1"/>
    <col min="11265" max="11265" width="14.140625" customWidth="1"/>
    <col min="11267" max="11267" width="16" customWidth="1"/>
    <col min="11268" max="11268" width="4.28515625" bestFit="1" customWidth="1"/>
    <col min="11269" max="11269" width="43.5703125" bestFit="1" customWidth="1"/>
    <col min="11520" max="11520" width="39" customWidth="1"/>
    <col min="11521" max="11521" width="14.140625" customWidth="1"/>
    <col min="11523" max="11523" width="16" customWidth="1"/>
    <col min="11524" max="11524" width="4.28515625" bestFit="1" customWidth="1"/>
    <col min="11525" max="11525" width="43.5703125" bestFit="1" customWidth="1"/>
    <col min="11776" max="11776" width="39" customWidth="1"/>
    <col min="11777" max="11777" width="14.140625" customWidth="1"/>
    <col min="11779" max="11779" width="16" customWidth="1"/>
    <col min="11780" max="11780" width="4.28515625" bestFit="1" customWidth="1"/>
    <col min="11781" max="11781" width="43.5703125" bestFit="1" customWidth="1"/>
    <col min="12032" max="12032" width="39" customWidth="1"/>
    <col min="12033" max="12033" width="14.140625" customWidth="1"/>
    <col min="12035" max="12035" width="16" customWidth="1"/>
    <col min="12036" max="12036" width="4.28515625" bestFit="1" customWidth="1"/>
    <col min="12037" max="12037" width="43.5703125" bestFit="1" customWidth="1"/>
    <col min="12288" max="12288" width="39" customWidth="1"/>
    <col min="12289" max="12289" width="14.140625" customWidth="1"/>
    <col min="12291" max="12291" width="16" customWidth="1"/>
    <col min="12292" max="12292" width="4.28515625" bestFit="1" customWidth="1"/>
    <col min="12293" max="12293" width="43.5703125" bestFit="1" customWidth="1"/>
    <col min="12544" max="12544" width="39" customWidth="1"/>
    <col min="12545" max="12545" width="14.140625" customWidth="1"/>
    <col min="12547" max="12547" width="16" customWidth="1"/>
    <col min="12548" max="12548" width="4.28515625" bestFit="1" customWidth="1"/>
    <col min="12549" max="12549" width="43.5703125" bestFit="1" customWidth="1"/>
    <col min="12800" max="12800" width="39" customWidth="1"/>
    <col min="12801" max="12801" width="14.140625" customWidth="1"/>
    <col min="12803" max="12803" width="16" customWidth="1"/>
    <col min="12804" max="12804" width="4.28515625" bestFit="1" customWidth="1"/>
    <col min="12805" max="12805" width="43.5703125" bestFit="1" customWidth="1"/>
    <col min="13056" max="13056" width="39" customWidth="1"/>
    <col min="13057" max="13057" width="14.140625" customWidth="1"/>
    <col min="13059" max="13059" width="16" customWidth="1"/>
    <col min="13060" max="13060" width="4.28515625" bestFit="1" customWidth="1"/>
    <col min="13061" max="13061" width="43.5703125" bestFit="1" customWidth="1"/>
    <col min="13312" max="13312" width="39" customWidth="1"/>
    <col min="13313" max="13313" width="14.140625" customWidth="1"/>
    <col min="13315" max="13315" width="16" customWidth="1"/>
    <col min="13316" max="13316" width="4.28515625" bestFit="1" customWidth="1"/>
    <col min="13317" max="13317" width="43.5703125" bestFit="1" customWidth="1"/>
    <col min="13568" max="13568" width="39" customWidth="1"/>
    <col min="13569" max="13569" width="14.140625" customWidth="1"/>
    <col min="13571" max="13571" width="16" customWidth="1"/>
    <col min="13572" max="13572" width="4.28515625" bestFit="1" customWidth="1"/>
    <col min="13573" max="13573" width="43.5703125" bestFit="1" customWidth="1"/>
    <col min="13824" max="13824" width="39" customWidth="1"/>
    <col min="13825" max="13825" width="14.140625" customWidth="1"/>
    <col min="13827" max="13827" width="16" customWidth="1"/>
    <col min="13828" max="13828" width="4.28515625" bestFit="1" customWidth="1"/>
    <col min="13829" max="13829" width="43.5703125" bestFit="1" customWidth="1"/>
    <col min="14080" max="14080" width="39" customWidth="1"/>
    <col min="14081" max="14081" width="14.140625" customWidth="1"/>
    <col min="14083" max="14083" width="16" customWidth="1"/>
    <col min="14084" max="14084" width="4.28515625" bestFit="1" customWidth="1"/>
    <col min="14085" max="14085" width="43.5703125" bestFit="1" customWidth="1"/>
    <col min="14336" max="14336" width="39" customWidth="1"/>
    <col min="14337" max="14337" width="14.140625" customWidth="1"/>
    <col min="14339" max="14339" width="16" customWidth="1"/>
    <col min="14340" max="14340" width="4.28515625" bestFit="1" customWidth="1"/>
    <col min="14341" max="14341" width="43.5703125" bestFit="1" customWidth="1"/>
    <col min="14592" max="14592" width="39" customWidth="1"/>
    <col min="14593" max="14593" width="14.140625" customWidth="1"/>
    <col min="14595" max="14595" width="16" customWidth="1"/>
    <col min="14596" max="14596" width="4.28515625" bestFit="1" customWidth="1"/>
    <col min="14597" max="14597" width="43.5703125" bestFit="1" customWidth="1"/>
    <col min="14848" max="14848" width="39" customWidth="1"/>
    <col min="14849" max="14849" width="14.140625" customWidth="1"/>
    <col min="14851" max="14851" width="16" customWidth="1"/>
    <col min="14852" max="14852" width="4.28515625" bestFit="1" customWidth="1"/>
    <col min="14853" max="14853" width="43.5703125" bestFit="1" customWidth="1"/>
    <col min="15104" max="15104" width="39" customWidth="1"/>
    <col min="15105" max="15105" width="14.140625" customWidth="1"/>
    <col min="15107" max="15107" width="16" customWidth="1"/>
    <col min="15108" max="15108" width="4.28515625" bestFit="1" customWidth="1"/>
    <col min="15109" max="15109" width="43.5703125" bestFit="1" customWidth="1"/>
    <col min="15360" max="15360" width="39" customWidth="1"/>
    <col min="15361" max="15361" width="14.140625" customWidth="1"/>
    <col min="15363" max="15363" width="16" customWidth="1"/>
    <col min="15364" max="15364" width="4.28515625" bestFit="1" customWidth="1"/>
    <col min="15365" max="15365" width="43.5703125" bestFit="1" customWidth="1"/>
    <col min="15616" max="15616" width="39" customWidth="1"/>
    <col min="15617" max="15617" width="14.140625" customWidth="1"/>
    <col min="15619" max="15619" width="16" customWidth="1"/>
    <col min="15620" max="15620" width="4.28515625" bestFit="1" customWidth="1"/>
    <col min="15621" max="15621" width="43.5703125" bestFit="1" customWidth="1"/>
    <col min="15872" max="15872" width="39" customWidth="1"/>
    <col min="15873" max="15873" width="14.140625" customWidth="1"/>
    <col min="15875" max="15875" width="16" customWidth="1"/>
    <col min="15876" max="15876" width="4.28515625" bestFit="1" customWidth="1"/>
    <col min="15877" max="15877" width="43.5703125" bestFit="1" customWidth="1"/>
    <col min="16128" max="16128" width="39" customWidth="1"/>
    <col min="16129" max="16129" width="14.140625" customWidth="1"/>
    <col min="16131" max="16131" width="16" customWidth="1"/>
    <col min="16132" max="16132" width="4.28515625" bestFit="1" customWidth="1"/>
    <col min="16133" max="16133" width="43.5703125" bestFit="1" customWidth="1"/>
  </cols>
  <sheetData>
    <row r="1" spans="1:6" x14ac:dyDescent="0.25">
      <c r="A1" s="1"/>
    </row>
    <row r="2" spans="1:6" x14ac:dyDescent="0.25">
      <c r="A2" s="1"/>
    </row>
    <row r="3" spans="1:6" ht="211.5" customHeight="1" x14ac:dyDescent="0.25">
      <c r="A3" s="80" t="s">
        <v>48</v>
      </c>
      <c r="B3" s="80"/>
      <c r="C3" s="80"/>
      <c r="D3" s="80"/>
      <c r="E3" s="80"/>
      <c r="F3" s="80"/>
    </row>
    <row r="4" spans="1:6" x14ac:dyDescent="0.25">
      <c r="A4" s="1"/>
    </row>
    <row r="5" spans="1:6" ht="21" thickBot="1" x14ac:dyDescent="0.5">
      <c r="A5" s="58" t="s">
        <v>0</v>
      </c>
      <c r="B5" s="77"/>
      <c r="C5" s="36"/>
      <c r="D5" s="37"/>
      <c r="E5" s="36"/>
    </row>
    <row r="6" spans="1:6" ht="39" thickTop="1" thickBot="1" x14ac:dyDescent="0.3">
      <c r="A6" s="67" t="s">
        <v>1</v>
      </c>
      <c r="B6" s="68" t="s">
        <v>2</v>
      </c>
      <c r="C6" s="69" t="s">
        <v>3</v>
      </c>
      <c r="D6" s="69" t="s">
        <v>49</v>
      </c>
      <c r="E6" s="69" t="s">
        <v>4</v>
      </c>
    </row>
    <row r="7" spans="1:6" ht="57" thickTop="1" x14ac:dyDescent="0.25">
      <c r="A7" s="44" t="s">
        <v>57</v>
      </c>
      <c r="B7" s="35">
        <v>95</v>
      </c>
      <c r="C7" s="34">
        <v>10</v>
      </c>
      <c r="D7" s="24"/>
      <c r="E7" s="25"/>
      <c r="F7" s="26" t="str">
        <f>IF(D7&gt;B7,"ERROR TARIFA","")</f>
        <v/>
      </c>
    </row>
    <row r="8" spans="1:6" ht="18.75" x14ac:dyDescent="0.25">
      <c r="A8" s="44" t="s">
        <v>5</v>
      </c>
      <c r="B8" s="35">
        <v>60</v>
      </c>
      <c r="C8" s="34">
        <v>10</v>
      </c>
      <c r="D8" s="45"/>
      <c r="E8" s="25"/>
      <c r="F8" s="26" t="str">
        <f t="shared" ref="F8:F12" si="0">IF(D8&gt;B8,"ERROR TARIFA","")</f>
        <v/>
      </c>
    </row>
    <row r="9" spans="1:6" ht="18.75" x14ac:dyDescent="0.25">
      <c r="A9" s="44" t="s">
        <v>6</v>
      </c>
      <c r="B9" s="35">
        <v>60</v>
      </c>
      <c r="C9" s="34">
        <v>10</v>
      </c>
      <c r="D9" s="45"/>
      <c r="E9" s="25"/>
      <c r="F9" s="26" t="str">
        <f t="shared" si="0"/>
        <v/>
      </c>
    </row>
    <row r="10" spans="1:6" ht="37.5" x14ac:dyDescent="0.25">
      <c r="A10" s="44" t="s">
        <v>58</v>
      </c>
      <c r="B10" s="35">
        <v>35</v>
      </c>
      <c r="C10" s="34">
        <v>5</v>
      </c>
      <c r="D10" s="45"/>
      <c r="E10" s="25"/>
      <c r="F10" s="26" t="str">
        <f t="shared" si="0"/>
        <v/>
      </c>
    </row>
    <row r="11" spans="1:6" ht="18.75" x14ac:dyDescent="0.25">
      <c r="A11" s="44" t="s">
        <v>59</v>
      </c>
      <c r="B11" s="35">
        <v>30</v>
      </c>
      <c r="C11" s="34">
        <v>5</v>
      </c>
      <c r="D11" s="45"/>
      <c r="E11" s="25"/>
      <c r="F11" s="26" t="str">
        <f t="shared" si="0"/>
        <v/>
      </c>
    </row>
    <row r="12" spans="1:6" ht="18.75" x14ac:dyDescent="0.25">
      <c r="A12" s="32" t="s">
        <v>7</v>
      </c>
      <c r="B12" s="35">
        <v>13.5</v>
      </c>
      <c r="C12" s="34">
        <v>15</v>
      </c>
      <c r="D12" s="45"/>
      <c r="E12" s="25"/>
      <c r="F12" s="26" t="str">
        <f t="shared" si="0"/>
        <v/>
      </c>
    </row>
    <row r="13" spans="1:6" ht="18.75" x14ac:dyDescent="0.4">
      <c r="A13" s="46"/>
      <c r="B13" s="47"/>
      <c r="C13" s="48"/>
      <c r="D13" s="49"/>
      <c r="E13" s="50">
        <f>SUM(E7:E12)</f>
        <v>0</v>
      </c>
      <c r="F13" s="36"/>
    </row>
    <row r="14" spans="1:6" x14ac:dyDescent="0.25">
      <c r="A14" s="1"/>
    </row>
    <row r="15" spans="1:6" ht="21" thickBot="1" x14ac:dyDescent="0.5">
      <c r="A15" s="58" t="s">
        <v>8</v>
      </c>
      <c r="B15" s="76"/>
      <c r="C15" s="76"/>
      <c r="D15" s="76"/>
      <c r="E15" s="36"/>
    </row>
    <row r="16" spans="1:6" ht="38.1" customHeight="1" thickTop="1" thickBot="1" x14ac:dyDescent="0.3">
      <c r="A16" s="67" t="s">
        <v>1</v>
      </c>
      <c r="B16" s="68" t="s">
        <v>2</v>
      </c>
      <c r="C16" s="69" t="s">
        <v>3</v>
      </c>
      <c r="D16" s="69" t="s">
        <v>49</v>
      </c>
      <c r="E16" s="69" t="s">
        <v>4</v>
      </c>
    </row>
    <row r="17" spans="1:6" ht="19.5" thickTop="1" x14ac:dyDescent="0.4">
      <c r="A17" s="51" t="s">
        <v>9</v>
      </c>
      <c r="B17" s="79">
        <v>35</v>
      </c>
      <c r="C17" s="52">
        <v>15</v>
      </c>
      <c r="D17" s="24"/>
      <c r="E17" s="25"/>
      <c r="F17" s="26" t="str">
        <f>IF(D17&gt;B17,"ERROR TARIFA","")</f>
        <v/>
      </c>
    </row>
    <row r="18" spans="1:6" ht="18.75" x14ac:dyDescent="0.4">
      <c r="A18" s="51" t="s">
        <v>10</v>
      </c>
      <c r="B18" s="79">
        <v>160</v>
      </c>
      <c r="C18" s="52">
        <v>25</v>
      </c>
      <c r="D18" s="53"/>
      <c r="E18" s="25"/>
      <c r="F18" s="26" t="str">
        <f t="shared" ref="F18:F24" si="1">IF(D18&gt;B18,"ERROR TARIFA","")</f>
        <v/>
      </c>
    </row>
    <row r="19" spans="1:6" ht="18.75" x14ac:dyDescent="0.4">
      <c r="A19" s="51" t="s">
        <v>11</v>
      </c>
      <c r="B19" s="79">
        <v>60</v>
      </c>
      <c r="C19" s="52">
        <v>15</v>
      </c>
      <c r="D19" s="53"/>
      <c r="E19" s="25"/>
      <c r="F19" s="26" t="str">
        <f t="shared" si="1"/>
        <v/>
      </c>
    </row>
    <row r="20" spans="1:6" ht="18.75" x14ac:dyDescent="0.4">
      <c r="A20" s="51" t="s">
        <v>12</v>
      </c>
      <c r="B20" s="79">
        <v>60</v>
      </c>
      <c r="C20" s="52">
        <v>15</v>
      </c>
      <c r="D20" s="53"/>
      <c r="E20" s="25"/>
      <c r="F20" s="26" t="str">
        <f t="shared" si="1"/>
        <v/>
      </c>
    </row>
    <row r="21" spans="1:6" ht="18.75" x14ac:dyDescent="0.4">
      <c r="A21" s="51" t="s">
        <v>13</v>
      </c>
      <c r="B21" s="79">
        <v>18</v>
      </c>
      <c r="C21" s="52">
        <v>13</v>
      </c>
      <c r="D21" s="53"/>
      <c r="E21" s="25"/>
      <c r="F21" s="26" t="str">
        <f t="shared" si="1"/>
        <v/>
      </c>
    </row>
    <row r="22" spans="1:6" ht="18.75" x14ac:dyDescent="0.4">
      <c r="A22" s="51" t="s">
        <v>14</v>
      </c>
      <c r="B22" s="79">
        <v>27</v>
      </c>
      <c r="C22" s="52">
        <v>42</v>
      </c>
      <c r="D22" s="53"/>
      <c r="E22" s="25"/>
      <c r="F22" s="26" t="str">
        <f t="shared" si="1"/>
        <v/>
      </c>
    </row>
    <row r="23" spans="1:6" ht="18.75" x14ac:dyDescent="0.4">
      <c r="A23" s="51" t="s">
        <v>15</v>
      </c>
      <c r="B23" s="79">
        <v>90</v>
      </c>
      <c r="C23" s="52">
        <v>6</v>
      </c>
      <c r="D23" s="53"/>
      <c r="E23" s="25"/>
      <c r="F23" s="26" t="str">
        <f t="shared" si="1"/>
        <v/>
      </c>
    </row>
    <row r="24" spans="1:6" ht="18.75" x14ac:dyDescent="0.4">
      <c r="A24" s="51" t="s">
        <v>16</v>
      </c>
      <c r="B24" s="79">
        <v>115</v>
      </c>
      <c r="C24" s="52">
        <v>3</v>
      </c>
      <c r="D24" s="53"/>
      <c r="E24" s="25"/>
      <c r="F24" s="26" t="str">
        <f t="shared" si="1"/>
        <v/>
      </c>
    </row>
    <row r="25" spans="1:6" ht="18.75" x14ac:dyDescent="0.25">
      <c r="A25" s="10"/>
      <c r="B25" s="11"/>
      <c r="C25" s="9"/>
      <c r="D25" s="12"/>
      <c r="E25" s="25">
        <f>SUM(E17:E24)</f>
        <v>0</v>
      </c>
    </row>
    <row r="26" spans="1:6" x14ac:dyDescent="0.25">
      <c r="A26" s="13"/>
      <c r="B26" s="14"/>
      <c r="D26" s="15"/>
    </row>
    <row r="27" spans="1:6" ht="21" thickBot="1" x14ac:dyDescent="0.5">
      <c r="A27" s="58" t="s">
        <v>17</v>
      </c>
      <c r="B27" s="57"/>
      <c r="C27" s="56"/>
      <c r="D27" s="66"/>
      <c r="E27" s="36"/>
    </row>
    <row r="28" spans="1:6" ht="39" thickTop="1" thickBot="1" x14ac:dyDescent="0.3">
      <c r="A28" s="67" t="s">
        <v>1</v>
      </c>
      <c r="B28" s="68" t="s">
        <v>2</v>
      </c>
      <c r="C28" s="69" t="s">
        <v>3</v>
      </c>
      <c r="D28" s="69" t="s">
        <v>49</v>
      </c>
      <c r="E28" s="69" t="s">
        <v>4</v>
      </c>
    </row>
    <row r="29" spans="1:6" ht="35.25" thickTop="1" x14ac:dyDescent="0.25">
      <c r="A29" s="54" t="s">
        <v>54</v>
      </c>
      <c r="B29" s="45">
        <v>60</v>
      </c>
      <c r="C29" s="55">
        <v>16</v>
      </c>
      <c r="D29" s="24"/>
      <c r="E29" s="25"/>
      <c r="F29" s="26" t="str">
        <f>IF(D29&gt;B29,"ERROR TARIFA","")</f>
        <v/>
      </c>
    </row>
    <row r="30" spans="1:6" ht="50.25" x14ac:dyDescent="0.25">
      <c r="A30" s="44" t="s">
        <v>55</v>
      </c>
      <c r="B30" s="35">
        <v>175</v>
      </c>
      <c r="C30" s="34">
        <v>170</v>
      </c>
      <c r="D30" s="35"/>
      <c r="E30" s="25"/>
      <c r="F30" s="26" t="str">
        <f t="shared" ref="F30:F32" si="2">IF(D30&gt;B30,"ERROR TARIFA","")</f>
        <v/>
      </c>
    </row>
    <row r="31" spans="1:6" ht="50.25" x14ac:dyDescent="0.25">
      <c r="A31" s="44" t="s">
        <v>56</v>
      </c>
      <c r="B31" s="35">
        <v>640</v>
      </c>
      <c r="C31" s="34">
        <v>8</v>
      </c>
      <c r="D31" s="35"/>
      <c r="E31" s="25"/>
      <c r="F31" s="26" t="str">
        <f t="shared" si="2"/>
        <v/>
      </c>
    </row>
    <row r="32" spans="1:6" ht="64.5" customHeight="1" x14ac:dyDescent="0.25">
      <c r="A32" s="44" t="s">
        <v>60</v>
      </c>
      <c r="B32" s="35">
        <v>120</v>
      </c>
      <c r="C32" s="34">
        <v>130</v>
      </c>
      <c r="D32" s="35"/>
      <c r="E32" s="25"/>
      <c r="F32" s="26" t="str">
        <f t="shared" si="2"/>
        <v/>
      </c>
    </row>
    <row r="33" spans="1:18" ht="18.75" x14ac:dyDescent="0.4">
      <c r="A33" s="56"/>
      <c r="B33" s="57"/>
      <c r="C33" s="56"/>
      <c r="D33" s="49"/>
      <c r="E33" s="50">
        <f>SUM(E29:E32)</f>
        <v>0</v>
      </c>
      <c r="F33" s="36"/>
    </row>
    <row r="34" spans="1:18" x14ac:dyDescent="0.25">
      <c r="A34" s="13"/>
      <c r="B34" s="14"/>
      <c r="D34" s="15"/>
    </row>
    <row r="35" spans="1:18" x14ac:dyDescent="0.25">
      <c r="D35" s="16"/>
    </row>
    <row r="36" spans="1:18" ht="21" thickBot="1" x14ac:dyDescent="0.5">
      <c r="A36" s="58" t="s">
        <v>18</v>
      </c>
      <c r="B36" s="59"/>
      <c r="C36" s="60">
        <v>0.3</v>
      </c>
      <c r="D36" s="49"/>
      <c r="E36" s="37"/>
      <c r="F36" s="36"/>
      <c r="G36" s="36"/>
    </row>
    <row r="37" spans="1:18" ht="57.75" thickTop="1" thickBot="1" x14ac:dyDescent="0.45">
      <c r="A37" s="61" t="s">
        <v>19</v>
      </c>
      <c r="B37" s="62" t="s">
        <v>20</v>
      </c>
      <c r="C37" s="63" t="s">
        <v>21</v>
      </c>
      <c r="D37" s="62" t="s">
        <v>22</v>
      </c>
      <c r="E37" s="61" t="s">
        <v>3</v>
      </c>
      <c r="F37" s="62" t="s">
        <v>49</v>
      </c>
      <c r="G37" s="62" t="s">
        <v>4</v>
      </c>
      <c r="H37" s="36"/>
    </row>
    <row r="38" spans="1:18" ht="19.5" thickTop="1" x14ac:dyDescent="0.25">
      <c r="A38" s="34">
        <v>0</v>
      </c>
      <c r="B38" s="35">
        <v>165.8</v>
      </c>
      <c r="C38" s="64">
        <f t="shared" ref="C38:C45" si="3">+B38*$C$36</f>
        <v>49.74</v>
      </c>
      <c r="D38" s="35">
        <f>+B38+C38</f>
        <v>215.54000000000002</v>
      </c>
      <c r="E38" s="34">
        <v>7</v>
      </c>
      <c r="F38" s="24"/>
      <c r="G38" s="25"/>
      <c r="H38" s="26" t="str">
        <f>IF(F38&gt;D38,"ERROR TARIFA","")</f>
        <v/>
      </c>
    </row>
    <row r="39" spans="1:18" ht="18.75" x14ac:dyDescent="0.4">
      <c r="A39" s="34">
        <v>1</v>
      </c>
      <c r="B39" s="35">
        <v>172.85</v>
      </c>
      <c r="C39" s="64">
        <f t="shared" si="3"/>
        <v>51.854999999999997</v>
      </c>
      <c r="D39" s="35">
        <f t="shared" ref="D39:D46" si="4">+B39+C39</f>
        <v>224.70499999999998</v>
      </c>
      <c r="E39" s="34">
        <v>3</v>
      </c>
      <c r="F39" s="65"/>
      <c r="G39" s="25"/>
      <c r="H39" s="26" t="str">
        <f t="shared" ref="H39:H46" si="5">IF(F39&gt;D39,"ERROR TARIFA","")</f>
        <v/>
      </c>
    </row>
    <row r="40" spans="1:18" ht="18.75" x14ac:dyDescent="0.4">
      <c r="A40" s="34">
        <v>2</v>
      </c>
      <c r="B40" s="35">
        <v>218.61</v>
      </c>
      <c r="C40" s="64">
        <f t="shared" si="3"/>
        <v>65.582999999999998</v>
      </c>
      <c r="D40" s="35">
        <f t="shared" si="4"/>
        <v>284.19299999999998</v>
      </c>
      <c r="E40" s="34">
        <v>3</v>
      </c>
      <c r="F40" s="65"/>
      <c r="G40" s="25"/>
      <c r="H40" s="26" t="str">
        <f t="shared" si="5"/>
        <v/>
      </c>
    </row>
    <row r="41" spans="1:18" ht="18.75" x14ac:dyDescent="0.4">
      <c r="A41" s="34">
        <v>3</v>
      </c>
      <c r="B41" s="35">
        <v>321.76</v>
      </c>
      <c r="C41" s="64">
        <f t="shared" si="3"/>
        <v>96.527999999999992</v>
      </c>
      <c r="D41" s="35">
        <f t="shared" si="4"/>
        <v>418.28800000000001</v>
      </c>
      <c r="E41" s="34">
        <v>3</v>
      </c>
      <c r="F41" s="65"/>
      <c r="G41" s="25"/>
      <c r="H41" s="26" t="str">
        <f t="shared" si="5"/>
        <v/>
      </c>
    </row>
    <row r="42" spans="1:18" ht="18.75" x14ac:dyDescent="0.4">
      <c r="A42" s="34">
        <v>4</v>
      </c>
      <c r="B42" s="35">
        <v>436.88</v>
      </c>
      <c r="C42" s="64">
        <f t="shared" si="3"/>
        <v>131.06399999999999</v>
      </c>
      <c r="D42" s="35">
        <f t="shared" si="4"/>
        <v>567.94399999999996</v>
      </c>
      <c r="E42" s="34">
        <v>15</v>
      </c>
      <c r="F42" s="65"/>
      <c r="G42" s="25"/>
      <c r="H42" s="26" t="str">
        <f t="shared" si="5"/>
        <v/>
      </c>
    </row>
    <row r="43" spans="1:18" ht="18.75" x14ac:dyDescent="0.4">
      <c r="A43" s="34">
        <v>5</v>
      </c>
      <c r="B43" s="35">
        <v>586.15</v>
      </c>
      <c r="C43" s="64">
        <f t="shared" si="3"/>
        <v>175.845</v>
      </c>
      <c r="D43" s="35">
        <f t="shared" si="4"/>
        <v>761.995</v>
      </c>
      <c r="E43" s="34">
        <v>10</v>
      </c>
      <c r="F43" s="65"/>
      <c r="G43" s="25"/>
      <c r="H43" s="26" t="str">
        <f t="shared" si="5"/>
        <v/>
      </c>
      <c r="N43" s="2"/>
      <c r="O43" s="3"/>
      <c r="Q43" s="4"/>
    </row>
    <row r="44" spans="1:18" ht="18.75" x14ac:dyDescent="0.4">
      <c r="A44" s="34">
        <v>6</v>
      </c>
      <c r="B44" s="35">
        <v>783.29</v>
      </c>
      <c r="C44" s="64">
        <f t="shared" si="3"/>
        <v>234.98699999999997</v>
      </c>
      <c r="D44" s="35">
        <f t="shared" si="4"/>
        <v>1018.2769999999999</v>
      </c>
      <c r="E44" s="34">
        <v>8</v>
      </c>
      <c r="F44" s="65"/>
      <c r="G44" s="25"/>
      <c r="H44" s="26" t="str">
        <f t="shared" si="5"/>
        <v/>
      </c>
      <c r="M44" s="2"/>
      <c r="N44" s="3"/>
      <c r="P44" s="4"/>
      <c r="Q44" s="2"/>
      <c r="R44" s="3"/>
    </row>
    <row r="45" spans="1:18" ht="18.75" x14ac:dyDescent="0.4">
      <c r="A45" s="34">
        <v>7</v>
      </c>
      <c r="B45" s="35">
        <v>1007.89</v>
      </c>
      <c r="C45" s="64">
        <f t="shared" si="3"/>
        <v>302.36699999999996</v>
      </c>
      <c r="D45" s="35">
        <f t="shared" si="4"/>
        <v>1310.2570000000001</v>
      </c>
      <c r="E45" s="34">
        <v>4</v>
      </c>
      <c r="F45" s="65"/>
      <c r="G45" s="25"/>
      <c r="H45" s="26" t="str">
        <f t="shared" si="5"/>
        <v/>
      </c>
      <c r="M45" s="2"/>
      <c r="N45" s="3"/>
      <c r="P45" s="4"/>
      <c r="Q45" s="2"/>
      <c r="R45" s="3"/>
    </row>
    <row r="46" spans="1:18" ht="18.75" x14ac:dyDescent="0.4">
      <c r="A46" s="34">
        <v>8</v>
      </c>
      <c r="B46" s="35">
        <v>1177.56</v>
      </c>
      <c r="C46" s="64">
        <v>385.77</v>
      </c>
      <c r="D46" s="35">
        <f t="shared" si="4"/>
        <v>1563.33</v>
      </c>
      <c r="E46" s="34">
        <v>1</v>
      </c>
      <c r="F46" s="65"/>
      <c r="G46" s="25"/>
      <c r="H46" s="26" t="str">
        <f t="shared" si="5"/>
        <v/>
      </c>
      <c r="N46" s="17"/>
      <c r="O46" s="18"/>
      <c r="P46" s="19"/>
      <c r="Q46" s="8"/>
    </row>
    <row r="47" spans="1:18" ht="18.75" x14ac:dyDescent="0.4">
      <c r="A47" s="56"/>
      <c r="B47" s="59"/>
      <c r="C47" s="56"/>
      <c r="D47" s="49"/>
      <c r="E47" s="37"/>
      <c r="F47" s="50"/>
      <c r="G47" s="50">
        <f>SUM(G38:G46)</f>
        <v>0</v>
      </c>
      <c r="M47" s="5"/>
      <c r="N47" s="18"/>
      <c r="O47" s="19"/>
      <c r="P47" s="8"/>
    </row>
    <row r="48" spans="1:18" ht="25.5" customHeight="1" x14ac:dyDescent="0.4">
      <c r="A48" s="40" t="s">
        <v>23</v>
      </c>
      <c r="B48" s="40"/>
      <c r="C48" s="40"/>
      <c r="D48" s="40"/>
      <c r="E48" s="37"/>
      <c r="M48" s="5"/>
      <c r="N48" s="18"/>
      <c r="O48" s="19"/>
      <c r="P48" s="8"/>
    </row>
    <row r="49" spans="1:16" x14ac:dyDescent="0.25">
      <c r="A49" s="84"/>
      <c r="B49" s="84"/>
      <c r="C49" s="84"/>
      <c r="D49" s="84"/>
      <c r="E49" s="84"/>
      <c r="M49" s="5"/>
      <c r="N49" s="18"/>
      <c r="O49" s="19"/>
      <c r="P49" s="8"/>
    </row>
    <row r="50" spans="1:16" ht="15.75" thickBot="1" x14ac:dyDescent="0.3">
      <c r="M50" s="17"/>
      <c r="N50" s="18"/>
      <c r="O50" s="19"/>
      <c r="P50" s="8"/>
    </row>
    <row r="51" spans="1:16" ht="76.5" thickTop="1" thickBot="1" x14ac:dyDescent="0.45">
      <c r="A51" s="61" t="s">
        <v>19</v>
      </c>
      <c r="B51" s="70" t="s">
        <v>24</v>
      </c>
      <c r="C51" s="61" t="s">
        <v>3</v>
      </c>
      <c r="D51" s="61" t="s">
        <v>49</v>
      </c>
      <c r="E51" s="61" t="s">
        <v>4</v>
      </c>
      <c r="F51" s="36"/>
      <c r="M51" s="5"/>
      <c r="N51" s="18"/>
      <c r="O51" s="19"/>
      <c r="P51" s="8"/>
    </row>
    <row r="52" spans="1:16" ht="19.5" thickTop="1" x14ac:dyDescent="0.4">
      <c r="A52" s="71">
        <v>0</v>
      </c>
      <c r="B52" s="72">
        <v>123.95</v>
      </c>
      <c r="C52" s="73">
        <v>7</v>
      </c>
      <c r="D52" s="24"/>
      <c r="E52" s="25"/>
      <c r="F52" s="26" t="str">
        <f>IF(D52&gt;B52,"ERROR TARIFA","")</f>
        <v/>
      </c>
      <c r="M52" s="5"/>
      <c r="N52" s="18"/>
      <c r="O52" s="19"/>
      <c r="P52" s="8"/>
    </row>
    <row r="53" spans="1:16" ht="18.75" x14ac:dyDescent="0.4">
      <c r="A53" s="71">
        <v>1</v>
      </c>
      <c r="B53" s="72">
        <v>123.95</v>
      </c>
      <c r="C53" s="74">
        <v>3</v>
      </c>
      <c r="D53" s="75"/>
      <c r="E53" s="25"/>
      <c r="F53" s="26" t="str">
        <f t="shared" ref="F53:F60" si="6">IF(D53&gt;B53,"ERROR TARIFA","")</f>
        <v/>
      </c>
      <c r="N53" s="18"/>
      <c r="O53" s="20"/>
      <c r="P53" s="8"/>
    </row>
    <row r="54" spans="1:16" ht="18.75" x14ac:dyDescent="0.4">
      <c r="A54" s="71">
        <v>2</v>
      </c>
      <c r="B54" s="72">
        <v>123.95</v>
      </c>
      <c r="C54" s="74">
        <v>3</v>
      </c>
      <c r="D54" s="75"/>
      <c r="E54" s="25"/>
      <c r="F54" s="26" t="str">
        <f t="shared" si="6"/>
        <v/>
      </c>
      <c r="N54" s="18"/>
      <c r="O54" s="20"/>
      <c r="P54" s="8"/>
    </row>
    <row r="55" spans="1:16" ht="18.75" x14ac:dyDescent="0.4">
      <c r="A55" s="71">
        <v>3</v>
      </c>
      <c r="B55" s="72">
        <v>191.14</v>
      </c>
      <c r="C55" s="74">
        <v>5</v>
      </c>
      <c r="D55" s="75"/>
      <c r="E55" s="25"/>
      <c r="F55" s="26" t="str">
        <f t="shared" si="6"/>
        <v/>
      </c>
      <c r="M55" s="5"/>
      <c r="N55" s="18"/>
      <c r="O55" s="7"/>
      <c r="P55" s="8"/>
    </row>
    <row r="56" spans="1:16" ht="18.75" x14ac:dyDescent="0.4">
      <c r="A56" s="71">
        <v>4</v>
      </c>
      <c r="B56" s="72">
        <v>191.14</v>
      </c>
      <c r="C56" s="74">
        <v>27</v>
      </c>
      <c r="D56" s="75"/>
      <c r="E56" s="25"/>
      <c r="F56" s="26" t="str">
        <f t="shared" si="6"/>
        <v/>
      </c>
      <c r="M56" s="5"/>
      <c r="N56" s="6"/>
      <c r="O56" s="7"/>
      <c r="P56" s="8"/>
    </row>
    <row r="57" spans="1:16" ht="18.75" x14ac:dyDescent="0.4">
      <c r="A57" s="71">
        <v>5</v>
      </c>
      <c r="B57" s="72">
        <v>254.86</v>
      </c>
      <c r="C57" s="74">
        <v>17</v>
      </c>
      <c r="D57" s="75"/>
      <c r="E57" s="25"/>
      <c r="F57" s="26" t="str">
        <f t="shared" si="6"/>
        <v/>
      </c>
    </row>
    <row r="58" spans="1:16" ht="18.75" x14ac:dyDescent="0.4">
      <c r="A58" s="71">
        <v>6</v>
      </c>
      <c r="B58" s="72">
        <v>254.86</v>
      </c>
      <c r="C58" s="74">
        <v>8</v>
      </c>
      <c r="D58" s="75"/>
      <c r="E58" s="25"/>
      <c r="F58" s="26" t="str">
        <f t="shared" si="6"/>
        <v/>
      </c>
    </row>
    <row r="59" spans="1:16" ht="18.75" x14ac:dyDescent="0.4">
      <c r="A59" s="71">
        <v>7</v>
      </c>
      <c r="B59" s="72">
        <v>342.9</v>
      </c>
      <c r="C59" s="74">
        <v>6</v>
      </c>
      <c r="D59" s="75"/>
      <c r="E59" s="25"/>
      <c r="F59" s="26" t="str">
        <f t="shared" si="6"/>
        <v/>
      </c>
    </row>
    <row r="60" spans="1:16" ht="18.75" x14ac:dyDescent="0.4">
      <c r="A60" s="71">
        <v>8</v>
      </c>
      <c r="B60" s="72">
        <v>342.9</v>
      </c>
      <c r="C60" s="74">
        <v>1</v>
      </c>
      <c r="D60" s="75"/>
      <c r="E60" s="25"/>
      <c r="F60" s="26" t="str">
        <f t="shared" si="6"/>
        <v/>
      </c>
    </row>
    <row r="61" spans="1:16" ht="18.75" x14ac:dyDescent="0.4">
      <c r="A61" s="36"/>
      <c r="B61" s="36"/>
      <c r="C61" s="36"/>
      <c r="D61" s="78"/>
      <c r="E61" s="50">
        <f>SUM(E52:E60)</f>
        <v>0</v>
      </c>
      <c r="F61" s="36"/>
    </row>
    <row r="62" spans="1:16" ht="15.75" thickBot="1" x14ac:dyDescent="0.3"/>
    <row r="63" spans="1:16" ht="99.75" customHeight="1" thickTop="1" thickBot="1" x14ac:dyDescent="0.45">
      <c r="A63" s="61" t="s">
        <v>19</v>
      </c>
      <c r="B63" s="70" t="s">
        <v>25</v>
      </c>
      <c r="C63" s="61" t="s">
        <v>3</v>
      </c>
      <c r="D63" s="70" t="s">
        <v>49</v>
      </c>
      <c r="E63" s="70" t="s">
        <v>4</v>
      </c>
      <c r="F63" s="36"/>
    </row>
    <row r="64" spans="1:16" ht="19.5" thickTop="1" x14ac:dyDescent="0.4">
      <c r="A64" s="71">
        <v>0</v>
      </c>
      <c r="B64" s="72">
        <v>248.71</v>
      </c>
      <c r="C64" s="73">
        <v>7</v>
      </c>
      <c r="D64" s="24"/>
      <c r="E64" s="25"/>
      <c r="F64" s="26" t="str">
        <f>IF(D64&gt;B64,"ERROR TARIFA","")</f>
        <v/>
      </c>
    </row>
    <row r="65" spans="1:6" ht="18.75" x14ac:dyDescent="0.4">
      <c r="A65" s="71">
        <v>1</v>
      </c>
      <c r="B65" s="72">
        <v>259.27</v>
      </c>
      <c r="C65" s="74">
        <v>3</v>
      </c>
      <c r="D65" s="75"/>
      <c r="E65" s="25"/>
      <c r="F65" s="26" t="str">
        <f t="shared" ref="F65:F72" si="7">IF(D65&gt;B65,"ERROR TARIFA","")</f>
        <v/>
      </c>
    </row>
    <row r="66" spans="1:6" ht="18.75" x14ac:dyDescent="0.4">
      <c r="A66" s="71">
        <v>2</v>
      </c>
      <c r="B66" s="72">
        <v>327.92</v>
      </c>
      <c r="C66" s="74">
        <v>3</v>
      </c>
      <c r="D66" s="75"/>
      <c r="E66" s="25"/>
      <c r="F66" s="26" t="str">
        <f t="shared" si="7"/>
        <v/>
      </c>
    </row>
    <row r="67" spans="1:6" ht="18.75" x14ac:dyDescent="0.4">
      <c r="A67" s="71">
        <v>3</v>
      </c>
      <c r="B67" s="72">
        <v>482.64</v>
      </c>
      <c r="C67" s="74">
        <v>5</v>
      </c>
      <c r="D67" s="75"/>
      <c r="E67" s="25"/>
      <c r="F67" s="26" t="str">
        <f t="shared" si="7"/>
        <v/>
      </c>
    </row>
    <row r="68" spans="1:6" ht="18.75" x14ac:dyDescent="0.4">
      <c r="A68" s="71">
        <v>4</v>
      </c>
      <c r="B68" s="72">
        <v>655.32000000000005</v>
      </c>
      <c r="C68" s="74">
        <v>27</v>
      </c>
      <c r="D68" s="75"/>
      <c r="E68" s="25"/>
      <c r="F68" s="26" t="str">
        <f t="shared" si="7"/>
        <v/>
      </c>
    </row>
    <row r="69" spans="1:6" ht="18.75" x14ac:dyDescent="0.4">
      <c r="A69" s="71">
        <v>5</v>
      </c>
      <c r="B69" s="72">
        <v>879.22</v>
      </c>
      <c r="C69" s="74">
        <v>17</v>
      </c>
      <c r="D69" s="75"/>
      <c r="E69" s="25"/>
      <c r="F69" s="26" t="str">
        <f t="shared" si="7"/>
        <v/>
      </c>
    </row>
    <row r="70" spans="1:6" ht="18.75" x14ac:dyDescent="0.4">
      <c r="A70" s="71">
        <v>6</v>
      </c>
      <c r="B70" s="72">
        <v>1174.94</v>
      </c>
      <c r="C70" s="74">
        <v>8</v>
      </c>
      <c r="D70" s="75"/>
      <c r="E70" s="25"/>
      <c r="F70" s="26" t="str">
        <f t="shared" si="7"/>
        <v/>
      </c>
    </row>
    <row r="71" spans="1:6" ht="18.75" x14ac:dyDescent="0.4">
      <c r="A71" s="71">
        <v>7</v>
      </c>
      <c r="B71" s="72">
        <v>1511.84</v>
      </c>
      <c r="C71" s="74">
        <v>6</v>
      </c>
      <c r="D71" s="75"/>
      <c r="E71" s="25"/>
      <c r="F71" s="26" t="str">
        <f t="shared" si="7"/>
        <v/>
      </c>
    </row>
    <row r="72" spans="1:6" ht="18.75" x14ac:dyDescent="0.4">
      <c r="A72" s="71">
        <v>8</v>
      </c>
      <c r="B72" s="72">
        <v>1928.84</v>
      </c>
      <c r="C72" s="74">
        <v>1</v>
      </c>
      <c r="D72" s="75"/>
      <c r="E72" s="25"/>
      <c r="F72" s="26" t="str">
        <f t="shared" si="7"/>
        <v/>
      </c>
    </row>
    <row r="73" spans="1:6" ht="18.75" x14ac:dyDescent="0.4">
      <c r="A73" s="36"/>
      <c r="B73" s="36"/>
      <c r="C73" s="36"/>
      <c r="D73" s="50"/>
      <c r="E73" s="50">
        <f>SUM(E64:E72)</f>
        <v>0</v>
      </c>
      <c r="F73" s="36"/>
    </row>
    <row r="74" spans="1:6" x14ac:dyDescent="0.25">
      <c r="D74" s="16"/>
    </row>
    <row r="76" spans="1:6" ht="18.75" x14ac:dyDescent="0.4">
      <c r="A76" s="38" t="s">
        <v>26</v>
      </c>
      <c r="B76" s="38" t="s">
        <v>27</v>
      </c>
      <c r="C76" s="27"/>
      <c r="D76" s="27"/>
      <c r="E76" s="21"/>
    </row>
    <row r="77" spans="1:6" ht="39.75" customHeight="1" x14ac:dyDescent="0.4">
      <c r="A77" s="39" t="s">
        <v>28</v>
      </c>
      <c r="B77" s="40" t="s">
        <v>29</v>
      </c>
      <c r="C77" s="27"/>
      <c r="D77" s="27"/>
      <c r="E77" s="21"/>
    </row>
    <row r="78" spans="1:6" ht="33.75" customHeight="1" x14ac:dyDescent="0.4">
      <c r="A78" s="39" t="s">
        <v>30</v>
      </c>
      <c r="B78" s="40" t="s">
        <v>31</v>
      </c>
      <c r="C78" s="27"/>
      <c r="D78" s="27"/>
      <c r="E78" s="21"/>
    </row>
    <row r="79" spans="1:6" ht="44.25" customHeight="1" x14ac:dyDescent="0.25">
      <c r="A79" s="39" t="s">
        <v>32</v>
      </c>
      <c r="B79" s="85" t="s">
        <v>33</v>
      </c>
      <c r="C79" s="85"/>
      <c r="D79" s="85"/>
      <c r="E79" s="21"/>
    </row>
    <row r="80" spans="1:6" ht="18.75" x14ac:dyDescent="0.4">
      <c r="A80" s="40" t="s">
        <v>34</v>
      </c>
      <c r="B80" s="40" t="s">
        <v>35</v>
      </c>
      <c r="C80" s="27"/>
      <c r="D80" s="27"/>
      <c r="E80" s="21"/>
    </row>
    <row r="81" spans="1:5" ht="15.75" customHeight="1" x14ac:dyDescent="0.4">
      <c r="A81" s="40" t="s">
        <v>36</v>
      </c>
      <c r="B81" s="40" t="s">
        <v>37</v>
      </c>
      <c r="C81" s="27"/>
      <c r="D81" s="27"/>
      <c r="E81" s="21"/>
    </row>
    <row r="82" spans="1:5" ht="18.75" x14ac:dyDescent="0.4">
      <c r="A82" s="40" t="s">
        <v>38</v>
      </c>
      <c r="B82" s="41"/>
      <c r="C82" s="41"/>
      <c r="D82" s="41"/>
      <c r="E82" s="21"/>
    </row>
    <row r="83" spans="1:5" ht="18.75" x14ac:dyDescent="0.4">
      <c r="A83" s="40" t="s">
        <v>39</v>
      </c>
      <c r="B83" s="41"/>
      <c r="C83" s="41"/>
      <c r="D83" s="42"/>
      <c r="E83" s="22"/>
    </row>
    <row r="84" spans="1:5" ht="18.75" x14ac:dyDescent="0.4">
      <c r="A84" s="40" t="s">
        <v>40</v>
      </c>
      <c r="B84" s="41"/>
      <c r="C84" s="41"/>
      <c r="D84" s="42"/>
      <c r="E84" s="22"/>
    </row>
    <row r="85" spans="1:5" ht="18.75" x14ac:dyDescent="0.4">
      <c r="A85" s="40" t="s">
        <v>41</v>
      </c>
      <c r="B85" s="41"/>
      <c r="C85" s="41"/>
      <c r="D85" s="42"/>
      <c r="E85" s="22"/>
    </row>
    <row r="86" spans="1:5" ht="18.75" x14ac:dyDescent="0.4">
      <c r="A86" s="40" t="s">
        <v>42</v>
      </c>
      <c r="B86" s="41"/>
      <c r="C86" s="41"/>
      <c r="D86" s="41"/>
      <c r="E86" s="21"/>
    </row>
    <row r="87" spans="1:5" ht="18.75" x14ac:dyDescent="0.4">
      <c r="A87" s="40"/>
      <c r="B87" s="41"/>
      <c r="C87" s="41"/>
      <c r="D87" s="41"/>
      <c r="E87" s="21"/>
    </row>
    <row r="88" spans="1:5" ht="11.45" customHeight="1" x14ac:dyDescent="0.4">
      <c r="A88" s="27"/>
      <c r="B88" s="27"/>
      <c r="C88" s="27"/>
      <c r="D88" s="27"/>
    </row>
    <row r="89" spans="1:5" ht="109.5" customHeight="1" x14ac:dyDescent="0.25">
      <c r="A89" s="86" t="s">
        <v>43</v>
      </c>
      <c r="B89" s="86"/>
      <c r="C89" s="86"/>
      <c r="D89" s="86"/>
      <c r="E89" s="23"/>
    </row>
    <row r="90" spans="1:5" ht="42" customHeight="1" x14ac:dyDescent="0.25">
      <c r="A90" s="87" t="s">
        <v>44</v>
      </c>
      <c r="B90" s="87"/>
      <c r="C90" s="87"/>
      <c r="D90" s="87"/>
    </row>
    <row r="91" spans="1:5" ht="42" customHeight="1" x14ac:dyDescent="0.25">
      <c r="A91" s="43"/>
      <c r="B91" s="43"/>
      <c r="C91" s="43"/>
      <c r="D91" s="43"/>
    </row>
    <row r="92" spans="1:5" ht="17.100000000000001" customHeight="1" x14ac:dyDescent="0.25">
      <c r="A92" s="32" t="s">
        <v>45</v>
      </c>
      <c r="B92" s="33">
        <v>2000</v>
      </c>
      <c r="C92" s="34">
        <v>1</v>
      </c>
      <c r="D92" s="35">
        <f>B92*C92</f>
        <v>2000</v>
      </c>
      <c r="E92" s="4"/>
    </row>
    <row r="93" spans="1:5" ht="17.100000000000001" customHeight="1" x14ac:dyDescent="0.25">
      <c r="A93" s="32" t="s">
        <v>46</v>
      </c>
      <c r="B93" s="33">
        <v>5000</v>
      </c>
      <c r="C93" s="34">
        <v>1</v>
      </c>
      <c r="D93" s="35">
        <v>5000</v>
      </c>
      <c r="E93" s="4"/>
    </row>
    <row r="94" spans="1:5" ht="18.75" x14ac:dyDescent="0.25">
      <c r="A94" s="32" t="s">
        <v>47</v>
      </c>
      <c r="B94" s="33">
        <v>7000</v>
      </c>
      <c r="C94" s="34">
        <v>1</v>
      </c>
      <c r="D94" s="35">
        <v>7000</v>
      </c>
      <c r="E94" s="4"/>
    </row>
    <row r="95" spans="1:5" ht="18.75" x14ac:dyDescent="0.4">
      <c r="A95" s="36"/>
      <c r="B95" s="36"/>
      <c r="C95" s="36"/>
      <c r="D95" s="37">
        <f>SUM(D92:D94)</f>
        <v>14000</v>
      </c>
    </row>
    <row r="99" spans="1:6" x14ac:dyDescent="0.25">
      <c r="D99" s="4"/>
    </row>
    <row r="100" spans="1:6" ht="32.25" customHeight="1" x14ac:dyDescent="0.4">
      <c r="A100" s="81" t="s">
        <v>50</v>
      </c>
      <c r="B100" s="81"/>
      <c r="C100" s="27"/>
      <c r="D100" s="28"/>
      <c r="E100" s="28"/>
      <c r="F100" s="29">
        <f>E25++E33+G47+E61+E73+D95</f>
        <v>14000</v>
      </c>
    </row>
    <row r="101" spans="1:6" ht="32.25" customHeight="1" x14ac:dyDescent="0.4">
      <c r="A101" s="82" t="s">
        <v>53</v>
      </c>
      <c r="B101" s="82"/>
      <c r="C101" s="30">
        <v>3</v>
      </c>
      <c r="F101" s="31">
        <f>F100*2</f>
        <v>28000</v>
      </c>
    </row>
    <row r="103" spans="1:6" ht="51" customHeight="1" x14ac:dyDescent="0.25">
      <c r="A103" s="80" t="s">
        <v>51</v>
      </c>
      <c r="B103" s="80"/>
      <c r="C103" s="80"/>
      <c r="D103" s="80"/>
      <c r="E103" s="80"/>
      <c r="F103" s="80"/>
    </row>
    <row r="105" spans="1:6" x14ac:dyDescent="0.25">
      <c r="A105" s="83" t="s">
        <v>52</v>
      </c>
      <c r="B105" s="83"/>
    </row>
    <row r="106" spans="1:6" x14ac:dyDescent="0.25">
      <c r="A106" s="83"/>
      <c r="B106" s="83"/>
    </row>
  </sheetData>
  <mergeCells count="9">
    <mergeCell ref="A3:F3"/>
    <mergeCell ref="A100:B100"/>
    <mergeCell ref="A101:B101"/>
    <mergeCell ref="A103:F103"/>
    <mergeCell ref="A105:B106"/>
    <mergeCell ref="A49:E49"/>
    <mergeCell ref="B79:D79"/>
    <mergeCell ref="A89:D89"/>
    <mergeCell ref="A90:D9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2023-03-01T10:10:37Z</dcterms:created>
  <dcterms:modified xsi:type="dcterms:W3CDTF">2023-03-03T08:27:54Z</dcterms:modified>
</cp:coreProperties>
</file>